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2 TRABAJO/2 ECONOMIA SOCIAL VASCA (190904)/ECOSOC/ECOSOC2025/10-Difusion/DIFUSION OOEE/FINALES/"/>
    </mc:Choice>
  </mc:AlternateContent>
  <xr:revisionPtr revIDLastSave="16" documentId="8_{3789EC4C-567F-487A-96AA-63EC63F3963F}" xr6:coauthVersionLast="47" xr6:coauthVersionMax="47" xr10:uidLastSave="{EAB18906-0785-4AFF-8A75-B00F9533C736}"/>
  <bookViews>
    <workbookView xWindow="-120" yWindow="-120" windowWidth="29040" windowHeight="15720" tabRatio="806" xr2:uid="{00000000-000D-0000-FFFF-FFFF00000000}"/>
  </bookViews>
  <sheets>
    <sheet name="AURKIBIDEA" sheetId="1" r:id="rId1"/>
    <sheet name="GE1" sheetId="81" r:id="rId2"/>
    <sheet name="GE2" sheetId="82" r:id="rId3"/>
    <sheet name="GE3" sheetId="83" r:id="rId4"/>
    <sheet name="GE4" sheetId="84" r:id="rId5"/>
    <sheet name="GE5" sheetId="85" r:id="rId6"/>
    <sheet name="T1" sheetId="57" r:id="rId7"/>
    <sheet name="T2" sheetId="58" r:id="rId8"/>
    <sheet name="T3" sheetId="59" r:id="rId9"/>
    <sheet name="T4" sheetId="77" r:id="rId10"/>
    <sheet name="T5" sheetId="60" r:id="rId11"/>
    <sheet name="T6" sheetId="67" r:id="rId12"/>
    <sheet name="T7" sheetId="61" r:id="rId13"/>
    <sheet name="T8" sheetId="64" r:id="rId14"/>
    <sheet name="T9" sheetId="66" r:id="rId15"/>
    <sheet name="T10" sheetId="68" r:id="rId16"/>
    <sheet name="T11" sheetId="76" r:id="rId17"/>
    <sheet name="ERANSKINA1" sheetId="78" r:id="rId18"/>
    <sheet name="ERANSKINA2" sheetId="79" r:id="rId19"/>
    <sheet name="ERANSKINA3" sheetId="80" r:id="rId20"/>
  </sheets>
  <externalReferences>
    <externalReference r:id="rId21"/>
  </externalReferences>
  <definedNames>
    <definedName name="_Toc391999620" localSheetId="14">'T9'!#REF!</definedName>
    <definedName name="_xlnm.Print_Area" localSheetId="6">'T1'!$A$1:$O$24</definedName>
    <definedName name="_xlnm.Print_Area" localSheetId="7">'T2'!$A$1:$L$19</definedName>
    <definedName name="_xlnm.Print_Area" localSheetId="8">'T3'!$A$1:$K$67</definedName>
    <definedName name="_xlnm.Print_Area" localSheetId="10">'T5'!$A$90:$J$239</definedName>
    <definedName name="_xlnm.Print_Area" localSheetId="11">'T6'!$A$1:$H$28</definedName>
    <definedName name="_xlnm.Print_Area" localSheetId="12">'T7'!$A$1:$I$24</definedName>
    <definedName name="_xlnm.Print_Area" localSheetId="13">'T8'!$A$1:$L$16</definedName>
    <definedName name="_xlnm.Print_Area" localSheetId="14">'T9'!$A$1:$J$12</definedName>
    <definedName name="OLE_LINK2" localSheetId="0">AURKIBIDEA!#REF!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79" l="1"/>
  <c r="E25" i="79"/>
  <c r="D25" i="79"/>
  <c r="C25" i="79"/>
  <c r="B25" i="79"/>
  <c r="J17" i="61"/>
  <c r="I17" i="61"/>
  <c r="H17" i="61"/>
  <c r="J16" i="61"/>
  <c r="I16" i="61"/>
  <c r="H16" i="61"/>
  <c r="J15" i="61"/>
  <c r="I15" i="61"/>
  <c r="H15" i="61"/>
  <c r="J14" i="61"/>
  <c r="I14" i="61"/>
  <c r="H14" i="61"/>
  <c r="J13" i="61"/>
  <c r="I13" i="61"/>
  <c r="H13" i="61"/>
  <c r="J12" i="61"/>
  <c r="I12" i="61"/>
  <c r="H12" i="61"/>
  <c r="J11" i="61"/>
  <c r="I11" i="61"/>
  <c r="H11" i="61"/>
  <c r="J10" i="61"/>
  <c r="I10" i="61"/>
  <c r="H10" i="61"/>
  <c r="J9" i="61"/>
  <c r="I9" i="61"/>
  <c r="H9" i="61"/>
  <c r="J8" i="61"/>
  <c r="I8" i="61"/>
  <c r="H8" i="61"/>
  <c r="J7" i="61"/>
  <c r="I7" i="61"/>
  <c r="H7" i="61"/>
  <c r="H6" i="61"/>
  <c r="D25" i="67"/>
  <c r="D24" i="67"/>
  <c r="D23" i="67"/>
  <c r="D22" i="67"/>
  <c r="D21" i="67"/>
  <c r="D20" i="67"/>
  <c r="D19" i="67"/>
  <c r="D18" i="67"/>
  <c r="D17" i="67"/>
  <c r="D16" i="67"/>
  <c r="D15" i="67"/>
  <c r="D14" i="67"/>
  <c r="D13" i="67"/>
  <c r="D12" i="67"/>
  <c r="D11" i="67"/>
  <c r="D10" i="67"/>
  <c r="D9" i="67"/>
  <c r="B36" i="66" l="1"/>
  <c r="J36" i="66" s="1"/>
  <c r="B35" i="66"/>
  <c r="J35" i="66" s="1"/>
  <c r="J34" i="66"/>
  <c r="J33" i="66"/>
  <c r="J17" i="66"/>
  <c r="J16" i="66"/>
  <c r="J15" i="66"/>
  <c r="J14" i="66"/>
  <c r="C15" i="64"/>
  <c r="C14" i="64"/>
  <c r="C13" i="64"/>
  <c r="C12" i="64"/>
  <c r="C11" i="64"/>
  <c r="C10" i="64"/>
  <c r="C9" i="64"/>
  <c r="C19" i="67" l="1"/>
  <c r="C17" i="67"/>
  <c r="C15" i="67"/>
  <c r="C11" i="67"/>
  <c r="H28" i="60" l="1"/>
  <c r="I27" i="60" s="1"/>
  <c r="F28" i="60"/>
  <c r="G27" i="60" s="1"/>
  <c r="D28" i="60"/>
  <c r="E27" i="60" s="1"/>
  <c r="B28" i="60"/>
  <c r="C27" i="60" s="1"/>
  <c r="G26" i="60"/>
  <c r="E26" i="60"/>
  <c r="C26" i="60"/>
  <c r="I25" i="60"/>
  <c r="G25" i="60"/>
  <c r="E25" i="60"/>
  <c r="C25" i="60"/>
  <c r="I24" i="60"/>
  <c r="G24" i="60"/>
  <c r="E24" i="60"/>
  <c r="C24" i="60"/>
  <c r="H22" i="60"/>
  <c r="F22" i="60"/>
  <c r="G21" i="60" s="1"/>
  <c r="D22" i="60"/>
  <c r="E21" i="60" s="1"/>
  <c r="B22" i="60"/>
  <c r="C21" i="60" s="1"/>
  <c r="I21" i="60"/>
  <c r="I20" i="60"/>
  <c r="I19" i="60"/>
  <c r="G19" i="60"/>
  <c r="E19" i="60"/>
  <c r="C19" i="60"/>
  <c r="I18" i="60"/>
  <c r="H16" i="60"/>
  <c r="I13" i="60" s="1"/>
  <c r="F16" i="60"/>
  <c r="G14" i="60" s="1"/>
  <c r="D16" i="60"/>
  <c r="E14" i="60" s="1"/>
  <c r="B16" i="60"/>
  <c r="G15" i="60"/>
  <c r="I14" i="60"/>
  <c r="G13" i="60"/>
  <c r="I12" i="60"/>
  <c r="G12" i="60"/>
  <c r="H10" i="60"/>
  <c r="D10" i="60"/>
  <c r="E9" i="60" s="1"/>
  <c r="B10" i="60"/>
  <c r="C9" i="60" s="1"/>
  <c r="I9" i="60"/>
  <c r="I8" i="60"/>
  <c r="E8" i="60"/>
  <c r="I7" i="60"/>
  <c r="E7" i="60"/>
  <c r="C7" i="60"/>
  <c r="I6" i="60"/>
  <c r="F6" i="60"/>
  <c r="E6" i="60"/>
  <c r="E15" i="60" l="1"/>
  <c r="F10" i="60"/>
  <c r="I15" i="60"/>
  <c r="I26" i="60"/>
  <c r="C8" i="60"/>
  <c r="E12" i="60"/>
  <c r="C20" i="60"/>
  <c r="E20" i="60"/>
  <c r="G20" i="60"/>
  <c r="C6" i="60"/>
  <c r="E13" i="60"/>
  <c r="C18" i="60"/>
  <c r="E18" i="60"/>
  <c r="G18" i="60"/>
  <c r="G9" i="60" l="1"/>
  <c r="G8" i="60"/>
  <c r="G7" i="60"/>
  <c r="G6" i="60"/>
  <c r="H58" i="60" l="1"/>
  <c r="I54" i="60" s="1"/>
  <c r="F58" i="60"/>
  <c r="G54" i="60" s="1"/>
  <c r="D58" i="60"/>
  <c r="E57" i="60" s="1"/>
  <c r="B57" i="60"/>
  <c r="B56" i="60"/>
  <c r="B55" i="60"/>
  <c r="B54" i="60"/>
  <c r="H52" i="60"/>
  <c r="I48" i="60" s="1"/>
  <c r="F52" i="60"/>
  <c r="G48" i="60" s="1"/>
  <c r="D52" i="60"/>
  <c r="E50" i="60" s="1"/>
  <c r="B51" i="60"/>
  <c r="B50" i="60"/>
  <c r="B49" i="60"/>
  <c r="B48" i="60"/>
  <c r="H46" i="60"/>
  <c r="I42" i="60" s="1"/>
  <c r="F46" i="60"/>
  <c r="G43" i="60" s="1"/>
  <c r="D46" i="60"/>
  <c r="E44" i="60" s="1"/>
  <c r="B45" i="60"/>
  <c r="G44" i="60"/>
  <c r="B44" i="60"/>
  <c r="B43" i="60"/>
  <c r="B42" i="60"/>
  <c r="H39" i="60"/>
  <c r="F39" i="60"/>
  <c r="D39" i="60"/>
  <c r="H38" i="60"/>
  <c r="F38" i="60"/>
  <c r="D38" i="60"/>
  <c r="H37" i="60"/>
  <c r="F37" i="60"/>
  <c r="D37" i="60"/>
  <c r="H36" i="60"/>
  <c r="F36" i="60"/>
  <c r="D36" i="60"/>
  <c r="E45" i="60" l="1"/>
  <c r="E56" i="60"/>
  <c r="G56" i="60"/>
  <c r="G42" i="60"/>
  <c r="G55" i="60"/>
  <c r="E51" i="60"/>
  <c r="G51" i="60"/>
  <c r="G57" i="60"/>
  <c r="B58" i="60"/>
  <c r="C56" i="60" s="1"/>
  <c r="G49" i="60"/>
  <c r="G50" i="60"/>
  <c r="G45" i="60"/>
  <c r="B46" i="60"/>
  <c r="C44" i="60" s="1"/>
  <c r="B52" i="60"/>
  <c r="C50" i="60" s="1"/>
  <c r="D40" i="60"/>
  <c r="E36" i="60" s="1"/>
  <c r="F40" i="60"/>
  <c r="G39" i="60" s="1"/>
  <c r="G37" i="60"/>
  <c r="H40" i="60"/>
  <c r="I37" i="60" s="1"/>
  <c r="E43" i="60"/>
  <c r="I45" i="60"/>
  <c r="E49" i="60"/>
  <c r="I51" i="60"/>
  <c r="E55" i="60"/>
  <c r="I57" i="60"/>
  <c r="E42" i="60"/>
  <c r="I44" i="60"/>
  <c r="E48" i="60"/>
  <c r="I50" i="60"/>
  <c r="E54" i="60"/>
  <c r="I56" i="60"/>
  <c r="I43" i="60"/>
  <c r="I49" i="60"/>
  <c r="I55" i="60"/>
  <c r="H88" i="60"/>
  <c r="F88" i="60"/>
  <c r="D88" i="60"/>
  <c r="B88" i="60"/>
  <c r="H82" i="60"/>
  <c r="F82" i="60"/>
  <c r="D82" i="60"/>
  <c r="B82" i="60"/>
  <c r="H76" i="60"/>
  <c r="F76" i="60"/>
  <c r="D76" i="60"/>
  <c r="B76" i="60"/>
  <c r="H70" i="60"/>
  <c r="F70" i="60"/>
  <c r="D70" i="60"/>
  <c r="C55" i="60" l="1"/>
  <c r="C57" i="60"/>
  <c r="C54" i="60"/>
  <c r="C42" i="60"/>
  <c r="C45" i="60"/>
  <c r="C51" i="60"/>
  <c r="C49" i="60"/>
  <c r="C43" i="60"/>
  <c r="C48" i="60"/>
  <c r="E37" i="60"/>
  <c r="G36" i="60"/>
  <c r="G38" i="60"/>
  <c r="E38" i="60"/>
  <c r="E39" i="60"/>
  <c r="I38" i="60"/>
  <c r="B40" i="60"/>
  <c r="I39" i="60"/>
  <c r="I36" i="60"/>
  <c r="C40" i="76"/>
  <c r="B40" i="76"/>
  <c r="H118" i="60"/>
  <c r="F118" i="60"/>
  <c r="H112" i="60"/>
  <c r="F112" i="60"/>
  <c r="H106" i="60"/>
  <c r="F106" i="60"/>
  <c r="H100" i="60"/>
  <c r="F100" i="60"/>
  <c r="D118" i="60"/>
  <c r="D112" i="60"/>
  <c r="D106" i="60"/>
  <c r="D100" i="60"/>
  <c r="B97" i="60"/>
  <c r="B98" i="60"/>
  <c r="B99" i="60"/>
  <c r="B96" i="60"/>
  <c r="B118" i="60"/>
  <c r="B112" i="60"/>
  <c r="B106" i="60"/>
  <c r="C36" i="60" l="1"/>
  <c r="C38" i="60"/>
  <c r="C39" i="60"/>
  <c r="C37" i="60"/>
  <c r="G104" i="60"/>
  <c r="G72" i="60"/>
  <c r="E103" i="60"/>
  <c r="E74" i="60"/>
  <c r="E72" i="60"/>
  <c r="E98" i="60"/>
  <c r="E66" i="60"/>
  <c r="E68" i="60"/>
  <c r="I105" i="60"/>
  <c r="I72" i="60"/>
  <c r="E111" i="60"/>
  <c r="E78" i="60"/>
  <c r="I110" i="60"/>
  <c r="I78" i="60"/>
  <c r="G117" i="60"/>
  <c r="G84" i="60"/>
  <c r="C109" i="60"/>
  <c r="C78" i="60"/>
  <c r="C82" i="60" s="1"/>
  <c r="C116" i="60"/>
  <c r="C84" i="60"/>
  <c r="G109" i="60"/>
  <c r="G78" i="60"/>
  <c r="E115" i="60"/>
  <c r="E84" i="60"/>
  <c r="G98" i="60"/>
  <c r="G66" i="60"/>
  <c r="C105" i="60"/>
  <c r="C72" i="60"/>
  <c r="I99" i="60"/>
  <c r="I68" i="60"/>
  <c r="I115" i="60"/>
  <c r="I84" i="60"/>
  <c r="E105" i="60"/>
  <c r="E96" i="60"/>
  <c r="E104" i="60"/>
  <c r="C104" i="60"/>
  <c r="E110" i="60"/>
  <c r="G105" i="60"/>
  <c r="I104" i="60"/>
  <c r="C103" i="60"/>
  <c r="I103" i="60"/>
  <c r="E109" i="60"/>
  <c r="C108" i="60"/>
  <c r="E114" i="60"/>
  <c r="E97" i="60"/>
  <c r="E102" i="60"/>
  <c r="G108" i="60"/>
  <c r="G116" i="60"/>
  <c r="G102" i="60"/>
  <c r="I96" i="60"/>
  <c r="G115" i="60"/>
  <c r="I114" i="60"/>
  <c r="B100" i="60"/>
  <c r="C111" i="60"/>
  <c r="C115" i="60"/>
  <c r="E117" i="60"/>
  <c r="G96" i="60"/>
  <c r="I98" i="60"/>
  <c r="G103" i="60"/>
  <c r="G111" i="60"/>
  <c r="I109" i="60"/>
  <c r="I117" i="60"/>
  <c r="C114" i="60"/>
  <c r="G97" i="60"/>
  <c r="I108" i="60"/>
  <c r="C117" i="60"/>
  <c r="I111" i="60"/>
  <c r="C102" i="60"/>
  <c r="C110" i="60"/>
  <c r="E99" i="60"/>
  <c r="E108" i="60"/>
  <c r="E116" i="60"/>
  <c r="G99" i="60"/>
  <c r="I97" i="60"/>
  <c r="I102" i="60"/>
  <c r="G110" i="60"/>
  <c r="G114" i="60"/>
  <c r="I116" i="60"/>
  <c r="G88" i="60" l="1"/>
  <c r="E82" i="60"/>
  <c r="G70" i="60"/>
  <c r="E70" i="60"/>
  <c r="E88" i="60"/>
  <c r="G76" i="60"/>
  <c r="C76" i="60"/>
  <c r="I82" i="60"/>
  <c r="E76" i="60"/>
  <c r="C67" i="60"/>
  <c r="C66" i="60"/>
  <c r="C68" i="60"/>
  <c r="C69" i="60"/>
  <c r="I70" i="60"/>
  <c r="I76" i="60"/>
  <c r="I88" i="60"/>
  <c r="E106" i="60"/>
  <c r="C118" i="60"/>
  <c r="E100" i="60"/>
  <c r="E118" i="60"/>
  <c r="E112" i="60"/>
  <c r="I100" i="60"/>
  <c r="G106" i="60"/>
  <c r="G112" i="60"/>
  <c r="I106" i="60"/>
  <c r="C112" i="60"/>
  <c r="G100" i="60"/>
  <c r="G118" i="60"/>
  <c r="C106" i="60"/>
  <c r="C98" i="60"/>
  <c r="C99" i="60"/>
  <c r="C97" i="60"/>
  <c r="I118" i="60"/>
  <c r="I112" i="60"/>
  <c r="C96" i="60"/>
  <c r="C100" i="60" l="1"/>
  <c r="J6" i="66" l="1"/>
  <c r="J7" i="66"/>
  <c r="J8" i="66"/>
  <c r="J9" i="66"/>
  <c r="J10" i="66"/>
  <c r="J11" i="66"/>
  <c r="J5" i="66"/>
  <c r="J30" i="66"/>
</calcChain>
</file>

<file path=xl/sharedStrings.xml><?xml version="1.0" encoding="utf-8"?>
<sst xmlns="http://schemas.openxmlformats.org/spreadsheetml/2006/main" count="1601" uniqueCount="240">
  <si>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</si>
  <si>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</si>
  <si>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</si>
  <si>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</si>
  <si>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</si>
  <si>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</si>
  <si>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</si>
  <si>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</si>
  <si>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</si>
  <si>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</si>
  <si>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</si>
  <si>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Cash Flow</t>
  </si>
  <si>
    <t>2008*</t>
  </si>
  <si>
    <t>2010*</t>
  </si>
  <si>
    <t>2012*</t>
  </si>
  <si>
    <t>Abs.</t>
  </si>
  <si>
    <t>Industria</t>
  </si>
  <si>
    <t>BIZKAIA</t>
  </si>
  <si>
    <t>GIPUZKOA</t>
  </si>
  <si>
    <t>Europa</t>
  </si>
  <si>
    <t>Asia</t>
  </si>
  <si>
    <t>-</t>
  </si>
  <si>
    <t>86.8</t>
  </si>
  <si>
    <t>80,0,</t>
  </si>
  <si>
    <t>58,2</t>
  </si>
  <si>
    <t>41,8</t>
  </si>
  <si>
    <t>ARABA</t>
  </si>
  <si>
    <t>Kooperatibak</t>
  </si>
  <si>
    <t>Establezimenduak</t>
  </si>
  <si>
    <t>*Emaitzen aurrerapena. Establezimenduen informazioa ez dago eskuragarri</t>
  </si>
  <si>
    <t>GUZTIRA</t>
  </si>
  <si>
    <t>LSM</t>
  </si>
  <si>
    <t>LSA</t>
  </si>
  <si>
    <t>Lan-sozietateak</t>
  </si>
  <si>
    <t>Kooperatiba sozietateak</t>
  </si>
  <si>
    <t>Bazkideak</t>
  </si>
  <si>
    <t>Soldatapekoak</t>
  </si>
  <si>
    <t>Finkoak</t>
  </si>
  <si>
    <t>Aldi baterakoak</t>
  </si>
  <si>
    <t>EAE</t>
  </si>
  <si>
    <t>Gizonak</t>
  </si>
  <si>
    <t>Emakumeak</t>
  </si>
  <si>
    <t>JARDUERA SEKTOREA</t>
  </si>
  <si>
    <t>Lehen sektorea</t>
  </si>
  <si>
    <t>Eraikuntza</t>
  </si>
  <si>
    <t>Zerbitzuak</t>
  </si>
  <si>
    <t>FORMA JURIDIKOAK</t>
  </si>
  <si>
    <t>PRESENTZIA KONTSEILU ERREKTOREETAN ETA ADMINISTRAZIO-KONTSEILUETAN</t>
  </si>
  <si>
    <t>GERENTZIA-LANPOSTUETAN PRESENTZIA</t>
  </si>
  <si>
    <t>LEHENDAKARITZA-POSTUETAN PRESENTZIA</t>
  </si>
  <si>
    <t>e.d.</t>
  </si>
  <si>
    <t>Gizarte-ekonomiako enpleguen sektorekako banaketa, lurralde historikoka. 2020</t>
  </si>
  <si>
    <t>Koop.</t>
  </si>
  <si>
    <t>% ber.</t>
  </si>
  <si>
    <t>Gizarte-ekonomiako enpleguen sektorekako banaketa, lurralde historikoka. 2018</t>
  </si>
  <si>
    <t>Gizarte-ekonomiako enpleguen sektorekako banaketa, lurralde historikoka. 2004</t>
  </si>
  <si>
    <t xml:space="preserve">Gizarte-ekonomiako enpleguen sektorekako banaketa, lurralde historikoka.  2006 </t>
  </si>
  <si>
    <t xml:space="preserve">Gizarte-ekonomiako enpleguen sektorekako banaketa, lurralde historikoka.  2008 </t>
  </si>
  <si>
    <t xml:space="preserve">Gizarte-ekonomiako enpleguen sektorekako banaketa, lurralde historikoka. 2010 </t>
  </si>
  <si>
    <t xml:space="preserve">Gizarte-ekonomiako enpleguen sektorekako banaketa, lurralde historikoka. 2012 </t>
  </si>
  <si>
    <t>Gizarte-ekonomiako enpleguen sektorekako banaketa, lurralde historikoka. 2014</t>
  </si>
  <si>
    <t>Gizarte-ekonomiako enpleguen sektorekako banaketa, lurralde historikoka. 2016</t>
  </si>
  <si>
    <t>*Emaitzen aurrerapena</t>
  </si>
  <si>
    <t>Gizarte ekonomia guztira</t>
  </si>
  <si>
    <t>BEGd</t>
  </si>
  <si>
    <t>Emaitzak</t>
  </si>
  <si>
    <t>*2008 eta 2010eko ekitaldietako Emaitzak eta Cash Flow partidei lotutako zenbatekoak aldatu egin dira 2012ko ekitaldian izandako aparteko partiden esleipenaren ondorioz (67., 69. eta 63. kontuak), finantza-krisiaren aurreko 2008ko ekitaldira arte atzeraeraginezko eraginarekin periodifikatu direnak.</t>
  </si>
  <si>
    <t>Guztizko fakturazioaren gaineko esportazioen bolumena. (%)</t>
  </si>
  <si>
    <t>Kooperatibak (Guztizko fakturazioaren gaineko esportazioak)</t>
  </si>
  <si>
    <t>(Eurotan)</t>
  </si>
  <si>
    <t>Europar Batasuna</t>
  </si>
  <si>
    <t>Erresuma Batua</t>
  </si>
  <si>
    <t>Gainerako Europa</t>
  </si>
  <si>
    <t>AEB</t>
  </si>
  <si>
    <t>Hego Amerika</t>
  </si>
  <si>
    <t>Besteak</t>
  </si>
  <si>
    <t>Gizarte-ekonomiako kudeaketa-tresnak izatea. 2020</t>
  </si>
  <si>
    <t>(Tresna horiek dituzten enpresen %)</t>
  </si>
  <si>
    <t>6 baino gutxiago</t>
  </si>
  <si>
    <t>16 - 50 bitartean</t>
  </si>
  <si>
    <t>6 - 15 bitartean</t>
  </si>
  <si>
    <t>51 - 100 bitartean</t>
  </si>
  <si>
    <t>101 - 200 bitartean</t>
  </si>
  <si>
    <t>201 - 500 bitartean</t>
  </si>
  <si>
    <t xml:space="preserve"> 500 enplegu baino gehiago</t>
  </si>
  <si>
    <t>Barne Araubideko Araudia</t>
  </si>
  <si>
    <t>Kudeaketa Plana</t>
  </si>
  <si>
    <t>Prestakuntza Plana</t>
  </si>
  <si>
    <t>Plan Estrategikoa</t>
  </si>
  <si>
    <t>Lanpostuak baloratzeko eskuliburua</t>
  </si>
  <si>
    <t>Jokabide-kode etikoa</t>
  </si>
  <si>
    <t>EGE edo balantze sozialari buruzko txostena</t>
  </si>
  <si>
    <t>Familia eta lana bateragarri egiteko eta berdintasunerako plana</t>
  </si>
  <si>
    <t>5 enplegu arte</t>
  </si>
  <si>
    <t>Gizarte-ekonomiako kudeaketa-tresnak izatea. 2018</t>
  </si>
  <si>
    <t>Gizarte-ekonomiako kudeaketa-tresnak izatea. 2016</t>
  </si>
  <si>
    <t>Gizarte-ekonomiako kudeaketa-tresnak izatea. 2014</t>
  </si>
  <si>
    <t>Gizarte-ekonomiako kudeaketa-tresnak izatea. 2012</t>
  </si>
  <si>
    <t>Gizarte-ekonomiako kudeaketa-tresnak izatea. 2010</t>
  </si>
  <si>
    <t>Gizarte-ekonomiako kudeaketa-tresnak izatea. 2008</t>
  </si>
  <si>
    <t>Gizarte-ekonomiako kudeaketa-tresnak izatea. 2006</t>
  </si>
  <si>
    <t>Gizarte-ekonomiako kudeaketa-tresnak izatea. 2004</t>
  </si>
  <si>
    <t>Berrikuntzak enpleguan duen inpaktuaren mota eta intentsitatea EAEko Gizarte Ekonomian. 2020</t>
  </si>
  <si>
    <t>Berrikuntzak enpleguan duen inpaktuaren mota eta intentsitatea EAEko Gizarte Ekonomian. 2018</t>
  </si>
  <si>
    <t>Berrikuntzak enpleguan duen inpaktuaren mota eta intentsitatea EAEko Gizarte Ekonomian. 2016</t>
  </si>
  <si>
    <t>Berrikuntzak enpleguan duen inpaktuaren mota eta intentsitatea EAEko Gizarte Ekonomian. 2014</t>
  </si>
  <si>
    <t>(2012-2014an berrikuntzak enpleguan duen eraginen bat egiaztatzen duten enpresen %)</t>
  </si>
  <si>
    <t>(2014-2016an berrikuntzak enpleguan duen eraginen bat egiaztatzen duten enpresen %)</t>
  </si>
  <si>
    <t>(2016-2018an berrikuntzak enpleguan duen eraginen bat egiaztatzen duten enpresen %)</t>
  </si>
  <si>
    <t>(2018-2020an berrikuntzak enpleguan duen eraginen bat egiaztatzen duten enpresen %)</t>
  </si>
  <si>
    <t>Enplegua guztira</t>
  </si>
  <si>
    <t>Enplegu kualifikatua</t>
  </si>
  <si>
    <t>Kooperatiben enplegua guztira</t>
  </si>
  <si>
    <t>Enplegu kualifikatua kooperatibak</t>
  </si>
  <si>
    <t>ERAGINA IZAN DU ENPLEGUAN</t>
  </si>
  <si>
    <t>Enpleguak gora egin du</t>
  </si>
  <si>
    <t>Enplegua mantendu da</t>
  </si>
  <si>
    <t>Enplegu-mailaren murrizketa mugatzea ahalbidetu da</t>
  </si>
  <si>
    <t>Enplegua murriztu da</t>
  </si>
  <si>
    <t>Ed/Ee</t>
  </si>
  <si>
    <t>Fakturazioa</t>
  </si>
  <si>
    <t>SARRERAK</t>
  </si>
  <si>
    <t>70 Salmenta garbiak</t>
  </si>
  <si>
    <t>71 Izakinen aldaketa</t>
  </si>
  <si>
    <t>73 Ibilgeturako egindako lanak</t>
  </si>
  <si>
    <t>74 Ustiapenerako diru-laguntzak</t>
  </si>
  <si>
    <t>75 Diru-sarrera osagarriak</t>
  </si>
  <si>
    <t>76 Finantza-sarrerak</t>
  </si>
  <si>
    <t>77 Salbuespenezko diru-sarrerak</t>
  </si>
  <si>
    <t>79 Hornidura soberakinak</t>
  </si>
  <si>
    <t>Guztira</t>
  </si>
  <si>
    <t>GASTUAK</t>
  </si>
  <si>
    <t>60 Erosketa garbiak</t>
  </si>
  <si>
    <t>61 Izakinen aldakuntza</t>
  </si>
  <si>
    <t>62 Kanpo zerbitzuak</t>
  </si>
  <si>
    <t>63 Jarduerari lotutako zergak</t>
  </si>
  <si>
    <t>64 Langile-gastuak</t>
  </si>
  <si>
    <t>65 kudeaketa gastuak</t>
  </si>
  <si>
    <t>66 Finantza-gastuak</t>
  </si>
  <si>
    <t>67 Salbuespeneko gastuak</t>
  </si>
  <si>
    <t>68 Amortizaziorako ariketaren zuzkidura</t>
  </si>
  <si>
    <t>69 Hornidura-zuzkidurak</t>
  </si>
  <si>
    <t>ONURA (+) edo GALERA (-)</t>
  </si>
  <si>
    <t>Fundazioak</t>
  </si>
  <si>
    <t>GIZARTE EKONOMIAKO FORMA KLASIKOAK (GEFK)</t>
  </si>
  <si>
    <t>AURKIBIDEA</t>
  </si>
  <si>
    <t>Gizarte-ekonomiako enpleguen sektorekako banaketa, lurralde historikoka. 2022</t>
  </si>
  <si>
    <t>Gizarte-ekonomiako kudeaketa-tresnak izatea. 2022</t>
  </si>
  <si>
    <t>Berrikuntzak enpleguan duen inpaktuaren mota eta intentsitatea EAEko Gizarte Ekonomian. 2022</t>
  </si>
  <si>
    <t>(2020-2022an berrikuntzak enpleguan duen eraginen bat egiaztatzen duten enpresen %)</t>
  </si>
  <si>
    <t>Iturria: Ekonomia, Lan eta Enplegu Saila. Gizarte Ekonomiaren Estatistika</t>
  </si>
  <si>
    <t>n.d.</t>
  </si>
  <si>
    <t>Familia eta lana bateragarri egiteko plana</t>
  </si>
  <si>
    <t>Berdintasunerako plana</t>
  </si>
  <si>
    <t>Enplegua kualifikatuak gora egin du</t>
  </si>
  <si>
    <t>Ez du inolako eraginik izan</t>
  </si>
  <si>
    <t>GIZARTE EKONOMIAKO ESTATISTIKA 1994-2024</t>
  </si>
  <si>
    <t>2025*</t>
  </si>
  <si>
    <t>Gizarte Ekonomia Guztira</t>
  </si>
  <si>
    <t>Enplegua</t>
  </si>
  <si>
    <t>Enpleguak koop.</t>
  </si>
  <si>
    <t>Europar Batasuna eta Gainerako Europa</t>
  </si>
  <si>
    <t>(2020-2024an berrikuntzak enpleguan duen eraginen bat egiaztatzen duten enpresen %)</t>
  </si>
  <si>
    <t>EKONOMIA SOZIALA GUZTIRA</t>
  </si>
  <si>
    <t>EAEko Ekonomia Sozialeko erakunde/enpresak, establezimenduak eta urteko enplegu ordaindu baliokidea. Irabazi-asmorik gabeko erakundeak eta merkataritza-erakundeak. 2024</t>
  </si>
  <si>
    <t>EAEko Ekonomia Sozialaren enplegu boluntarioa (Fundazioak eta Onura Publikoko Elkarteak). 2024</t>
  </si>
  <si>
    <t>EAEko Ekonomia Sozialaren fakturazioa, BEG eta emaitzak. Irabazi-asmorik gabeko erakundeak eta merkataritza-erakundeak (2014-2024)</t>
  </si>
  <si>
    <t>EAEko Ekonomia Sozialaren emaitzen laburpena (2014-2024)</t>
  </si>
  <si>
    <t>Ekonomia Sozialaren enpleguaren pisu erlatiboaren bilakaera EAEko ekonomian. 1994-2024</t>
  </si>
  <si>
    <t>Enpleguaren eta establezimenduen bilakaera forma juridikoaren arabera (Kooperatibak eta LSak) EAEn. 1994-2025</t>
  </si>
  <si>
    <t>Kooperatiben eta Lan Sozietateen enpleguaren pisu erlatiboaren bilakaera EAEko ekonomian. 1994-2024</t>
  </si>
  <si>
    <t>Enpleguaren banaketa forma juridikoaren eta kontratu-harreman motaren arabera EAEn (Kooperatibak eta LSak). 2000-2024</t>
  </si>
  <si>
    <t>Enpleguaren banaketa jarduera-sektorearen eta forma juridikoaren arabera EAEn, sexuaren arabera (Kooperatibak eta LSak) (%). 2002-2024</t>
  </si>
  <si>
    <t>Enpleguen banaketa sektoriala forma juridikoaren arabera lurralde historikoka (Kooperatibak eta LSak). 2024</t>
  </si>
  <si>
    <t>Fakturazioaren bilakaera forma juridikoaren arabera EAEn (Kooperatibak eta LSak). 2004-2025*</t>
  </si>
  <si>
    <t>BEGaren, emaitzen eta cash-flowaren bilakaera forma juridikoaren arabera EAEn (Kooperatibak eta LSak). 2002-2024</t>
  </si>
  <si>
    <t>Kooperatiben eta Lan Sozietateen kanpo-merkatuetarako irekiera-mailaren bilakaera EAEn. 1994-2024</t>
  </si>
  <si>
    <t>Kooperatiben eta Lan Sozietateen esportazio-bolumenaren bilakaera eremuka. 2004-2024</t>
  </si>
  <si>
    <t>Kooperatiben eta Lan Sozietateen kudeaketa-tresnen erabilgarritasuna. 2024</t>
  </si>
  <si>
    <t>Berrikuntzak enpleguan duen eraginaren mota eta intentsitatea Kooperatibetan eta Lan Sozietateetan EAEn. 2024</t>
  </si>
  <si>
    <t>ERANSKINAK (EMAITZA-KONTUAK)</t>
  </si>
  <si>
    <t>Ekonomia Sozialaren emaitza-kontuak. 2024</t>
  </si>
  <si>
    <t>Emaitza-kontuak jarduera-sektorearen eta forma juridikoaren arabera (Kooperatibak eta Lan Sozietateak). 2024</t>
  </si>
  <si>
    <t>Emaitza-kontuak jarduera-sektorearen arabera eta lurralde historikoka (Kooperatibak eta Lan Sozietateak). 2024</t>
  </si>
  <si>
    <t>GE1</t>
  </si>
  <si>
    <t>GE2</t>
  </si>
  <si>
    <t>GE3</t>
  </si>
  <si>
    <t>GE4</t>
  </si>
  <si>
    <t>GE5</t>
  </si>
  <si>
    <t>E1</t>
  </si>
  <si>
    <t>E2</t>
  </si>
  <si>
    <t>E3</t>
  </si>
  <si>
    <t>Fuente: Dpto. Economía, Trabajo y Empleo. Estadística de la Economía Social.</t>
  </si>
  <si>
    <t>Irabazi-asmorik gabeko erakundeak</t>
  </si>
  <si>
    <t>Onura Publikoko Elkarteak</t>
  </si>
  <si>
    <t>Merkataritza-erakundeak</t>
  </si>
  <si>
    <t>Lan Sozietateak (LSak)</t>
  </si>
  <si>
    <t>Enplegu Zentro Bereziak (EZBak)</t>
  </si>
  <si>
    <t>Laneratze Enpresak (LEak)</t>
  </si>
  <si>
    <t>Arrantzaleen Kofradiak</t>
  </si>
  <si>
    <t>BGAEak</t>
  </si>
  <si>
    <t>GUZTIRA -bikoizketarik gabe-</t>
  </si>
  <si>
    <t>EAEko Ekonomia Sozialeko erakunde/enpresak, establezimenduak eta urteko enplegu baliokide ordaindua. Irabazi-asmorik gabeko erakundeak eta merkataritza-erakundeak (2014-2024).</t>
  </si>
  <si>
    <t>Erakundeak / Enpresak</t>
  </si>
  <si>
    <t>Urteko enplegu baliokide ordaindua</t>
  </si>
  <si>
    <t>Guztizkoak bikoizketarik gabe aurkezten dira, Ekonomia Sozialaren kategoria batean baino gehiagotan aldi berean agertzen diren erakundeen ondoriozko bikoizketak kenduta.</t>
  </si>
  <si>
    <t>Iturria: Ekonomia, Lan eta Enplegu Saila. Ekonomia Sozialaren Estatistika.</t>
  </si>
  <si>
    <t>15024 (2)</t>
  </si>
  <si>
    <t>5456 (1)</t>
  </si>
  <si>
    <t>Urteko enplegu boluntario baliokidea</t>
  </si>
  <si>
    <t>Boluntariotzako enplegua - pertsona kopuru osoa -</t>
  </si>
  <si>
    <t>(1) Euskadiko Fundazioen Eragina 2024. Iturria: Gobernantza, Administrazio Digital eta Autogobernu Saila.</t>
  </si>
  <si>
    <t>(2) Euskadiko Onura Publikoko Elkarteen Eragina 2024. Iturria: Gobernantza, Administrazio Digital eta Autogobernu Saila.</t>
  </si>
  <si>
    <t>(eurotan)</t>
  </si>
  <si>
    <t>GUZTIRA - bikoizketarik gabe -</t>
  </si>
  <si>
    <t>BEG (Balio Erantsi Gordina)</t>
  </si>
  <si>
    <t>BEI (Zergen aurreko irabaziak)</t>
  </si>
  <si>
    <t>Oharra: Guztizkoak bikoizketarik gabe aurkezten dira, Ekonomia Sozialaren kategoria batean baino gehiagotan aldi berean agertzen diren erakundeen ondoriozko bikoizketak kenduta</t>
  </si>
  <si>
    <t>2024*</t>
  </si>
  <si>
    <t>Ekonomia Sozial agregatua</t>
  </si>
  <si>
    <t>Soldatak eta lansariak</t>
  </si>
  <si>
    <t>*Oharra: Guztizkoak bikoizketarik gabe aurkezten dira, Ekonomia Sozialaren kategoria batean baino gehiagotan aldi berean agertzen diren erakundeen ondoriozko bikoizketak kenduta.</t>
  </si>
  <si>
    <t>Ekonomia Sozialaren enpleguaren pisu erlatiboa (%)</t>
  </si>
  <si>
    <t>Kooperatiben eta Lan Sozietateen enpleguaren pisu erlatiboa (%)</t>
  </si>
  <si>
    <t>Kooperatiben enpleguaren pisu erlatiboa (%)</t>
  </si>
  <si>
    <t>Fakturazioa (mila eurotan)</t>
  </si>
  <si>
    <t>(mila eurotan)</t>
  </si>
  <si>
    <t>Ohar metodologikoa: 2024rako galdetegian ez dago "Europako gainerakoa" izeneko aldagai espezifikorik. Europar Batasunaz eta Erresuma Batuaz gain, Europako kategoria bakarra Errusia (P90_23) da; beraz, haren esportazioak "Europar Batasuna eta Europako gainerakoa" zutabean sartu dira.</t>
  </si>
  <si>
    <t>Kooperatiben esportazio-bolumenaren bilakaera eremuka. 2004-2024</t>
  </si>
  <si>
    <t xml:space="preserve">Lan Sozietateak </t>
  </si>
  <si>
    <t xml:space="preserve"> Enplegu Zentro Bereziak (EZBak)</t>
  </si>
  <si>
    <t>Ekonomia Soziala guztira, bikoizketarik gabe (1)</t>
  </si>
  <si>
    <t>(*) BGAEak ez dira sartzen.</t>
  </si>
  <si>
    <t>(1) Oharra: Guztizkoak bikoizketarik gabe aurkezten dira, Ekonomia Sozialaren kategoria batean baino gehiagotan aldi berean agertzen diren erakundeen ondoriozko bikoizketak kenduta.</t>
  </si>
  <si>
    <t>Lan Sozietate Anonimoak (LSA)</t>
  </si>
  <si>
    <t>Lan Sozietate Mugatuak (LSM)</t>
  </si>
  <si>
    <t>CASH-FLOWA</t>
  </si>
  <si>
    <t>Eraldakuntzako nekazaritza-sozietateak (ENSak)</t>
  </si>
  <si>
    <t>(-) Ez da informaziorik jaso Fundazioei, Onura Publikoko Elkarteei, Enplegu Zentro Bereziei (EZB), Laneratze Enpresei (LE), Eraldakuntzako nekazaritza-sozietateei (ENS), Arrantzaleen Kofradiei eta BGAEei dagokienez.</t>
  </si>
  <si>
    <t>(-) Ez ziren datuak bildu Fundazioei, Onura Publikoko Elkarteei, Enplegu Zentro Bereziei (EZB), Laneratze Enpresei (LE), Eraldakuntzako nekazaritza-sozietateei, Arrantzaleen Kofradiei eta BGAEei buruz.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</si>
</sst>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%"/>
  </numFmts>
  <fonts count="34" x14ac:knownFonts="1">
    <font>
      <sz val="10"/>
      <name val="Arial"/>
    </font>
    <font>
      <u/>
      <sz val="10"/>
      <color indexed="12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sz val="7"/>
      <name val="Arial"/>
      <family val="2"/>
    </font>
    <font>
      <i/>
      <sz val="7"/>
      <color indexed="8"/>
      <name val="Arial"/>
      <family val="2"/>
    </font>
    <font>
      <sz val="10"/>
      <name val="Arial"/>
      <family val="2"/>
    </font>
    <font>
      <sz val="14"/>
      <color indexed="10"/>
      <name val="Arial"/>
      <family val="2"/>
    </font>
    <font>
      <b/>
      <sz val="12"/>
      <color indexed="17"/>
      <name val="Arial"/>
      <family val="2"/>
    </font>
    <font>
      <u/>
      <sz val="11"/>
      <color indexed="12"/>
      <name val="Arial"/>
      <family val="2"/>
    </font>
    <font>
      <b/>
      <sz val="11"/>
      <name val="Arial Black"/>
      <family val="2"/>
    </font>
    <font>
      <sz val="11"/>
      <name val="Arial"/>
      <family val="2"/>
    </font>
    <font>
      <b/>
      <sz val="9"/>
      <color rgb="FF1F497D"/>
      <name val="Arial"/>
      <family val="2"/>
    </font>
    <font>
      <i/>
      <sz val="7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FF0000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Arial Black"/>
      <family val="2"/>
    </font>
    <font>
      <i/>
      <sz val="7"/>
      <color rgb="FF000000"/>
      <name val="Arial"/>
      <family val="2"/>
    </font>
    <font>
      <i/>
      <sz val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AEEF3"/>
        <bgColor rgb="FFDAEEF3"/>
      </patternFill>
    </fill>
    <fill>
      <patternFill patternType="solid">
        <fgColor rgb="FFDCE6F1"/>
        <bgColor rgb="FFDCE6F1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249977111117893"/>
        <bgColor rgb="FFFFFFFF"/>
      </patternFill>
    </fill>
    <fill>
      <patternFill patternType="solid">
        <fgColor theme="3" tint="0.89999084444715716"/>
        <bgColor rgb="FFFFFFFF"/>
      </patternFill>
    </fill>
  </fills>
  <borders count="39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/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rgb="FF000000"/>
      </left>
      <right style="dotted">
        <color indexed="64"/>
      </right>
      <top/>
      <bottom style="dotted">
        <color indexed="64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2" fillId="0" borderId="0"/>
    <xf numFmtId="9" fontId="23" fillId="0" borderId="0" applyFont="0" applyFill="0" applyBorder="0" applyAlignment="0" applyProtection="0"/>
    <xf numFmtId="0" fontId="13" fillId="0" borderId="0"/>
  </cellStyleXfs>
  <cellXfs count="294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7" fillId="2" borderId="0" xfId="0" applyFont="1" applyFill="1"/>
    <xf numFmtId="3" fontId="10" fillId="2" borderId="0" xfId="0" applyNumberFormat="1" applyFont="1" applyFill="1" applyAlignment="1">
      <alignment horizontal="right"/>
    </xf>
    <xf numFmtId="3" fontId="10" fillId="2" borderId="0" xfId="0" applyNumberFormat="1" applyFont="1" applyFill="1" applyAlignment="1">
      <alignment horizontal="left"/>
    </xf>
    <xf numFmtId="0" fontId="10" fillId="2" borderId="0" xfId="0" applyFont="1" applyFill="1"/>
    <xf numFmtId="3" fontId="8" fillId="2" borderId="0" xfId="0" applyNumberFormat="1" applyFont="1" applyFill="1" applyAlignment="1">
      <alignment horizontal="right"/>
    </xf>
    <xf numFmtId="0" fontId="8" fillId="2" borderId="0" xfId="0" applyFont="1" applyFill="1"/>
    <xf numFmtId="0" fontId="10" fillId="2" borderId="0" xfId="0" applyFont="1" applyFill="1" applyAlignment="1">
      <alignment horizontal="center"/>
    </xf>
    <xf numFmtId="49" fontId="12" fillId="2" borderId="0" xfId="2" applyNumberFormat="1" applyFont="1" applyFill="1" applyAlignment="1">
      <alignment horizontal="left" vertical="center"/>
    </xf>
    <xf numFmtId="1" fontId="10" fillId="2" borderId="1" xfId="0" applyNumberFormat="1" applyFont="1" applyFill="1" applyBorder="1" applyAlignment="1">
      <alignment horizontal="left"/>
    </xf>
    <xf numFmtId="1" fontId="10" fillId="2" borderId="2" xfId="0" applyNumberFormat="1" applyFont="1" applyFill="1" applyBorder="1" applyAlignment="1">
      <alignment horizontal="left"/>
    </xf>
    <xf numFmtId="0" fontId="1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19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4" fillId="2" borderId="0" xfId="0" applyFont="1" applyFill="1"/>
    <xf numFmtId="0" fontId="16" fillId="2" borderId="0" xfId="1" applyFont="1" applyFill="1" applyAlignment="1" applyProtection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1" fontId="8" fillId="2" borderId="1" xfId="0" applyNumberFormat="1" applyFont="1" applyFill="1" applyBorder="1" applyAlignment="1">
      <alignment horizontal="left"/>
    </xf>
    <xf numFmtId="0" fontId="11" fillId="2" borderId="0" xfId="0" applyFont="1" applyFill="1" applyAlignment="1">
      <alignment horizontal="left"/>
    </xf>
    <xf numFmtId="0" fontId="11" fillId="2" borderId="0" xfId="0" applyFont="1" applyFill="1"/>
    <xf numFmtId="0" fontId="13" fillId="2" borderId="0" xfId="0" applyFont="1" applyFill="1" applyAlignment="1">
      <alignment horizontal="justify"/>
    </xf>
    <xf numFmtId="1" fontId="10" fillId="2" borderId="0" xfId="0" applyNumberFormat="1" applyFont="1" applyFill="1" applyAlignment="1">
      <alignment horizontal="left"/>
    </xf>
    <xf numFmtId="0" fontId="17" fillId="2" borderId="0" xfId="0" applyFont="1" applyFill="1"/>
    <xf numFmtId="0" fontId="18" fillId="2" borderId="0" xfId="0" applyFont="1" applyFill="1"/>
    <xf numFmtId="0" fontId="8" fillId="0" borderId="3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1" fontId="8" fillId="2" borderId="0" xfId="0" applyNumberFormat="1" applyFont="1" applyFill="1" applyAlignment="1">
      <alignment horizontal="left"/>
    </xf>
    <xf numFmtId="1" fontId="10" fillId="2" borderId="4" xfId="0" applyNumberFormat="1" applyFont="1" applyFill="1" applyBorder="1" applyAlignment="1">
      <alignment horizontal="left"/>
    </xf>
    <xf numFmtId="0" fontId="8" fillId="2" borderId="3" xfId="0" applyFont="1" applyFill="1" applyBorder="1" applyAlignment="1">
      <alignment horizontal="center" vertical="top"/>
    </xf>
    <xf numFmtId="0" fontId="10" fillId="2" borderId="0" xfId="0" applyFont="1" applyFill="1" applyAlignment="1">
      <alignment horizontal="right"/>
    </xf>
    <xf numFmtId="1" fontId="8" fillId="2" borderId="0" xfId="0" applyNumberFormat="1" applyFont="1" applyFill="1" applyAlignment="1">
      <alignment horizontal="center"/>
    </xf>
    <xf numFmtId="1" fontId="8" fillId="2" borderId="3" xfId="0" applyNumberFormat="1" applyFont="1" applyFill="1" applyBorder="1" applyAlignment="1">
      <alignment horizontal="center"/>
    </xf>
    <xf numFmtId="1" fontId="8" fillId="2" borderId="4" xfId="0" applyNumberFormat="1" applyFont="1" applyFill="1" applyBorder="1" applyAlignment="1">
      <alignment horizontal="left"/>
    </xf>
    <xf numFmtId="0" fontId="8" fillId="0" borderId="3" xfId="0" applyFont="1" applyBorder="1" applyAlignment="1">
      <alignment horizontal="center" vertical="top" wrapText="1"/>
    </xf>
    <xf numFmtId="3" fontId="10" fillId="2" borderId="0" xfId="0" applyNumberFormat="1" applyFont="1" applyFill="1"/>
    <xf numFmtId="0" fontId="7" fillId="0" borderId="0" xfId="0" applyFont="1"/>
    <xf numFmtId="164" fontId="10" fillId="2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horizontal="right"/>
    </xf>
    <xf numFmtId="164" fontId="10" fillId="2" borderId="0" xfId="0" applyNumberFormat="1" applyFont="1" applyFill="1"/>
    <xf numFmtId="1" fontId="8" fillId="2" borderId="2" xfId="0" applyNumberFormat="1" applyFont="1" applyFill="1" applyBorder="1" applyAlignment="1">
      <alignment horizontal="left"/>
    </xf>
    <xf numFmtId="0" fontId="3" fillId="2" borderId="0" xfId="0" applyFont="1" applyFill="1"/>
    <xf numFmtId="0" fontId="21" fillId="2" borderId="0" xfId="0" applyFont="1" applyFill="1"/>
    <xf numFmtId="3" fontId="10" fillId="2" borderId="0" xfId="3" applyNumberFormat="1" applyFont="1" applyFill="1"/>
    <xf numFmtId="164" fontId="10" fillId="2" borderId="0" xfId="3" applyNumberFormat="1" applyFont="1" applyFill="1"/>
    <xf numFmtId="1" fontId="10" fillId="2" borderId="2" xfId="0" applyNumberFormat="1" applyFont="1" applyFill="1" applyBorder="1" applyAlignment="1">
      <alignment horizontal="left" indent="1"/>
    </xf>
    <xf numFmtId="1" fontId="20" fillId="2" borderId="1" xfId="0" applyNumberFormat="1" applyFont="1" applyFill="1" applyBorder="1" applyAlignment="1">
      <alignment horizontal="left" indent="1"/>
    </xf>
    <xf numFmtId="1" fontId="10" fillId="2" borderId="5" xfId="0" applyNumberFormat="1" applyFont="1" applyFill="1" applyBorder="1" applyAlignment="1">
      <alignment horizontal="left"/>
    </xf>
    <xf numFmtId="0" fontId="8" fillId="0" borderId="0" xfId="0" applyFont="1" applyAlignment="1">
      <alignment horizontal="left" vertical="top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3" fontId="0" fillId="2" borderId="0" xfId="0" applyNumberFormat="1" applyFill="1"/>
    <xf numFmtId="0" fontId="8" fillId="2" borderId="4" xfId="0" applyFont="1" applyFill="1" applyBorder="1" applyAlignment="1">
      <alignment horizontal="center" vertical="top"/>
    </xf>
    <xf numFmtId="165" fontId="8" fillId="2" borderId="0" xfId="0" applyNumberFormat="1" applyFont="1" applyFill="1" applyAlignment="1">
      <alignment horizontal="right" vertical="top"/>
    </xf>
    <xf numFmtId="165" fontId="10" fillId="2" borderId="0" xfId="0" applyNumberFormat="1" applyFont="1" applyFill="1" applyAlignment="1">
      <alignment horizontal="right"/>
    </xf>
    <xf numFmtId="165" fontId="10" fillId="2" borderId="7" xfId="0" applyNumberFormat="1" applyFont="1" applyFill="1" applyBorder="1" applyAlignment="1">
      <alignment horizontal="right"/>
    </xf>
    <xf numFmtId="165" fontId="8" fillId="2" borderId="0" xfId="0" applyNumberFormat="1" applyFont="1" applyFill="1" applyAlignment="1">
      <alignment horizontal="right"/>
    </xf>
    <xf numFmtId="165" fontId="8" fillId="2" borderId="11" xfId="0" applyNumberFormat="1" applyFont="1" applyFill="1" applyBorder="1" applyAlignment="1">
      <alignment horizontal="right" vertical="top"/>
    </xf>
    <xf numFmtId="165" fontId="8" fillId="2" borderId="12" xfId="0" applyNumberFormat="1" applyFont="1" applyFill="1" applyBorder="1" applyAlignment="1">
      <alignment horizontal="right" vertical="top"/>
    </xf>
    <xf numFmtId="165" fontId="8" fillId="2" borderId="7" xfId="0" applyNumberFormat="1" applyFont="1" applyFill="1" applyBorder="1" applyAlignment="1">
      <alignment horizontal="right"/>
    </xf>
    <xf numFmtId="165" fontId="10" fillId="2" borderId="13" xfId="0" applyNumberFormat="1" applyFont="1" applyFill="1" applyBorder="1" applyAlignment="1">
      <alignment horizontal="right"/>
    </xf>
    <xf numFmtId="165" fontId="10" fillId="2" borderId="8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center" vertical="top"/>
    </xf>
    <xf numFmtId="165" fontId="8" fillId="2" borderId="14" xfId="0" applyNumberFormat="1" applyFont="1" applyFill="1" applyBorder="1" applyAlignment="1">
      <alignment horizontal="right" vertical="top"/>
    </xf>
    <xf numFmtId="165" fontId="10" fillId="2" borderId="15" xfId="0" applyNumberFormat="1" applyFont="1" applyFill="1" applyBorder="1" applyAlignment="1">
      <alignment horizontal="right"/>
    </xf>
    <xf numFmtId="165" fontId="8" fillId="2" borderId="15" xfId="0" applyNumberFormat="1" applyFont="1" applyFill="1" applyBorder="1" applyAlignment="1">
      <alignment horizontal="right"/>
    </xf>
    <xf numFmtId="3" fontId="10" fillId="2" borderId="0" xfId="0" applyNumberFormat="1" applyFont="1" applyFill="1" applyAlignment="1">
      <alignment wrapText="1"/>
    </xf>
    <xf numFmtId="4" fontId="10" fillId="2" borderId="0" xfId="0" applyNumberFormat="1" applyFont="1" applyFill="1"/>
    <xf numFmtId="164" fontId="10" fillId="3" borderId="0" xfId="0" applyNumberFormat="1" applyFont="1" applyFill="1" applyAlignment="1">
      <alignment horizontal="right"/>
    </xf>
    <xf numFmtId="3" fontId="10" fillId="3" borderId="0" xfId="0" applyNumberFormat="1" applyFont="1" applyFill="1" applyAlignment="1">
      <alignment horizontal="right"/>
    </xf>
    <xf numFmtId="3" fontId="8" fillId="3" borderId="0" xfId="0" applyNumberFormat="1" applyFont="1" applyFill="1" applyAlignment="1">
      <alignment horizontal="right"/>
    </xf>
    <xf numFmtId="1" fontId="8" fillId="3" borderId="1" xfId="0" applyNumberFormat="1" applyFont="1" applyFill="1" applyBorder="1" applyAlignment="1">
      <alignment horizontal="left"/>
    </xf>
    <xf numFmtId="1" fontId="10" fillId="3" borderId="2" xfId="0" applyNumberFormat="1" applyFont="1" applyFill="1" applyBorder="1" applyAlignment="1">
      <alignment horizontal="left"/>
    </xf>
    <xf numFmtId="165" fontId="10" fillId="3" borderId="7" xfId="0" applyNumberFormat="1" applyFont="1" applyFill="1" applyBorder="1" applyAlignment="1">
      <alignment horizontal="right"/>
    </xf>
    <xf numFmtId="165" fontId="10" fillId="3" borderId="0" xfId="0" applyNumberFormat="1" applyFont="1" applyFill="1" applyAlignment="1">
      <alignment horizontal="right"/>
    </xf>
    <xf numFmtId="1" fontId="8" fillId="3" borderId="0" xfId="0" applyNumberFormat="1" applyFont="1" applyFill="1" applyAlignment="1">
      <alignment horizontal="center"/>
    </xf>
    <xf numFmtId="164" fontId="8" fillId="3" borderId="0" xfId="0" applyNumberFormat="1" applyFont="1" applyFill="1" applyAlignment="1">
      <alignment horizontal="right"/>
    </xf>
    <xf numFmtId="0" fontId="8" fillId="3" borderId="4" xfId="0" applyFont="1" applyFill="1" applyBorder="1" applyAlignment="1">
      <alignment horizontal="center" vertical="top"/>
    </xf>
    <xf numFmtId="0" fontId="8" fillId="4" borderId="0" xfId="0" applyFont="1" applyFill="1" applyAlignment="1">
      <alignment horizontal="center" vertical="top"/>
    </xf>
    <xf numFmtId="0" fontId="8" fillId="4" borderId="3" xfId="0" applyFont="1" applyFill="1" applyBorder="1" applyAlignment="1">
      <alignment horizontal="center" vertical="top" wrapText="1"/>
    </xf>
    <xf numFmtId="3" fontId="10" fillId="2" borderId="3" xfId="0" applyNumberFormat="1" applyFont="1" applyFill="1" applyBorder="1" applyAlignment="1">
      <alignment wrapText="1"/>
    </xf>
    <xf numFmtId="164" fontId="10" fillId="2" borderId="3" xfId="0" applyNumberFormat="1" applyFont="1" applyFill="1" applyBorder="1" applyAlignment="1">
      <alignment horizontal="right"/>
    </xf>
    <xf numFmtId="164" fontId="10" fillId="4" borderId="3" xfId="0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left"/>
    </xf>
    <xf numFmtId="3" fontId="10" fillId="4" borderId="0" xfId="0" applyNumberFormat="1" applyFont="1" applyFill="1" applyAlignment="1">
      <alignment horizontal="right"/>
    </xf>
    <xf numFmtId="1" fontId="10" fillId="4" borderId="2" xfId="0" applyNumberFormat="1" applyFont="1" applyFill="1" applyBorder="1" applyAlignment="1">
      <alignment horizontal="left"/>
    </xf>
    <xf numFmtId="0" fontId="8" fillId="2" borderId="0" xfId="0" applyFont="1" applyFill="1" applyAlignment="1">
      <alignment horizontal="left" vertical="top"/>
    </xf>
    <xf numFmtId="164" fontId="10" fillId="4" borderId="0" xfId="0" applyNumberFormat="1" applyFont="1" applyFill="1"/>
    <xf numFmtId="166" fontId="10" fillId="2" borderId="0" xfId="4" applyNumberFormat="1" applyFont="1" applyFill="1"/>
    <xf numFmtId="1" fontId="10" fillId="2" borderId="17" xfId="0" applyNumberFormat="1" applyFont="1" applyFill="1" applyBorder="1" applyAlignment="1">
      <alignment horizontal="left"/>
    </xf>
    <xf numFmtId="164" fontId="10" fillId="2" borderId="18" xfId="0" applyNumberFormat="1" applyFont="1" applyFill="1" applyBorder="1"/>
    <xf numFmtId="164" fontId="10" fillId="4" borderId="18" xfId="0" applyNumberFormat="1" applyFont="1" applyFill="1" applyBorder="1"/>
    <xf numFmtId="1" fontId="8" fillId="2" borderId="1" xfId="0" applyNumberFormat="1" applyFont="1" applyFill="1" applyBorder="1" applyAlignment="1">
      <alignment horizontal="left" vertical="center" wrapText="1"/>
    </xf>
    <xf numFmtId="1" fontId="8" fillId="2" borderId="7" xfId="0" applyNumberFormat="1" applyFont="1" applyFill="1" applyBorder="1" applyAlignment="1">
      <alignment horizontal="left"/>
    </xf>
    <xf numFmtId="1" fontId="10" fillId="2" borderId="7" xfId="0" applyNumberFormat="1" applyFont="1" applyFill="1" applyBorder="1" applyAlignment="1">
      <alignment horizontal="left"/>
    </xf>
    <xf numFmtId="1" fontId="8" fillId="2" borderId="7" xfId="0" applyNumberFormat="1" applyFont="1" applyFill="1" applyBorder="1" applyAlignment="1">
      <alignment horizontal="left" vertical="center" wrapText="1"/>
    </xf>
    <xf numFmtId="1" fontId="8" fillId="2" borderId="0" xfId="0" applyNumberFormat="1" applyFont="1" applyFill="1" applyAlignment="1">
      <alignment horizontal="left" vertical="center" wrapText="1"/>
    </xf>
    <xf numFmtId="165" fontId="10" fillId="2" borderId="5" xfId="0" applyNumberFormat="1" applyFont="1" applyFill="1" applyBorder="1" applyAlignment="1">
      <alignment horizontal="right"/>
    </xf>
    <xf numFmtId="0" fontId="0" fillId="2" borderId="7" xfId="0" applyFill="1" applyBorder="1"/>
    <xf numFmtId="165" fontId="10" fillId="2" borderId="6" xfId="0" applyNumberFormat="1" applyFont="1" applyFill="1" applyBorder="1" applyAlignment="1">
      <alignment horizontal="right"/>
    </xf>
    <xf numFmtId="0" fontId="10" fillId="0" borderId="3" xfId="0" applyFont="1" applyBorder="1" applyAlignment="1">
      <alignment horizontal="center" vertical="top"/>
    </xf>
    <xf numFmtId="164" fontId="10" fillId="2" borderId="8" xfId="0" applyNumberFormat="1" applyFont="1" applyFill="1" applyBorder="1"/>
    <xf numFmtId="164" fontId="10" fillId="4" borderId="8" xfId="0" applyNumberFormat="1" applyFont="1" applyFill="1" applyBorder="1"/>
    <xf numFmtId="0" fontId="24" fillId="2" borderId="1" xfId="0" applyFont="1" applyFill="1" applyBorder="1" applyAlignment="1">
      <alignment horizontal="justify" wrapText="1"/>
    </xf>
    <xf numFmtId="0" fontId="25" fillId="2" borderId="2" xfId="0" applyFont="1" applyFill="1" applyBorder="1" applyAlignment="1">
      <alignment horizontal="left" wrapText="1"/>
    </xf>
    <xf numFmtId="0" fontId="24" fillId="2" borderId="4" xfId="0" applyFont="1" applyFill="1" applyBorder="1" applyAlignment="1">
      <alignment horizontal="left" wrapText="1"/>
    </xf>
    <xf numFmtId="0" fontId="24" fillId="2" borderId="1" xfId="0" applyFont="1" applyFill="1" applyBorder="1" applyAlignment="1">
      <alignment horizontal="left" wrapText="1"/>
    </xf>
    <xf numFmtId="0" fontId="24" fillId="2" borderId="3" xfId="0" applyFont="1" applyFill="1" applyBorder="1" applyAlignment="1">
      <alignment horizontal="justify" wrapText="1"/>
    </xf>
    <xf numFmtId="0" fontId="10" fillId="2" borderId="0" xfId="0" applyFont="1" applyFill="1" applyAlignment="1">
      <alignment horizontal="justify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64" fontId="26" fillId="2" borderId="0" xfId="0" applyNumberFormat="1" applyFont="1" applyFill="1"/>
    <xf numFmtId="0" fontId="27" fillId="5" borderId="0" xfId="0" applyFont="1" applyFill="1"/>
    <xf numFmtId="0" fontId="25" fillId="5" borderId="0" xfId="0" applyFont="1" applyFill="1"/>
    <xf numFmtId="3" fontId="25" fillId="5" borderId="0" xfId="0" applyNumberFormat="1" applyFont="1" applyFill="1" applyAlignment="1">
      <alignment horizontal="left"/>
    </xf>
    <xf numFmtId="3" fontId="25" fillId="5" borderId="0" xfId="0" applyNumberFormat="1" applyFont="1" applyFill="1" applyAlignment="1">
      <alignment horizontal="right"/>
    </xf>
    <xf numFmtId="0" fontId="25" fillId="5" borderId="0" xfId="0" applyFont="1" applyFill="1" applyAlignment="1">
      <alignment horizontal="right" vertical="center"/>
    </xf>
    <xf numFmtId="1" fontId="25" fillId="5" borderId="21" xfId="0" applyNumberFormat="1" applyFont="1" applyFill="1" applyBorder="1" applyAlignment="1">
      <alignment horizontal="left"/>
    </xf>
    <xf numFmtId="3" fontId="25" fillId="6" borderId="0" xfId="0" applyNumberFormat="1" applyFont="1" applyFill="1" applyAlignment="1">
      <alignment horizontal="right"/>
    </xf>
    <xf numFmtId="1" fontId="25" fillId="5" borderId="22" xfId="0" applyNumberFormat="1" applyFont="1" applyFill="1" applyBorder="1" applyAlignment="1">
      <alignment horizontal="left"/>
    </xf>
    <xf numFmtId="3" fontId="25" fillId="5" borderId="0" xfId="0" applyNumberFormat="1" applyFont="1" applyFill="1"/>
    <xf numFmtId="0" fontId="24" fillId="5" borderId="0" xfId="0" applyFont="1" applyFill="1"/>
    <xf numFmtId="1" fontId="24" fillId="5" borderId="19" xfId="0" applyNumberFormat="1" applyFont="1" applyFill="1" applyBorder="1" applyAlignment="1">
      <alignment horizontal="left"/>
    </xf>
    <xf numFmtId="3" fontId="24" fillId="5" borderId="0" xfId="0" applyNumberFormat="1" applyFont="1" applyFill="1" applyAlignment="1">
      <alignment horizontal="right"/>
    </xf>
    <xf numFmtId="3" fontId="24" fillId="6" borderId="0" xfId="0" applyNumberFormat="1" applyFont="1" applyFill="1" applyAlignment="1">
      <alignment horizontal="right"/>
    </xf>
    <xf numFmtId="1" fontId="24" fillId="5" borderId="0" xfId="0" applyNumberFormat="1" applyFont="1" applyFill="1" applyAlignment="1">
      <alignment horizontal="left"/>
    </xf>
    <xf numFmtId="165" fontId="24" fillId="5" borderId="23" xfId="0" applyNumberFormat="1" applyFont="1" applyFill="1" applyBorder="1" applyAlignment="1">
      <alignment horizontal="right" vertical="top"/>
    </xf>
    <xf numFmtId="165" fontId="24" fillId="5" borderId="24" xfId="0" applyNumberFormat="1" applyFont="1" applyFill="1" applyBorder="1" applyAlignment="1">
      <alignment horizontal="right" vertical="top"/>
    </xf>
    <xf numFmtId="165" fontId="25" fillId="5" borderId="25" xfId="0" applyNumberFormat="1" applyFont="1" applyFill="1" applyBorder="1" applyAlignment="1">
      <alignment horizontal="right"/>
    </xf>
    <xf numFmtId="165" fontId="25" fillId="5" borderId="0" xfId="0" applyNumberFormat="1" applyFont="1" applyFill="1" applyAlignment="1">
      <alignment horizontal="right"/>
    </xf>
    <xf numFmtId="165" fontId="24" fillId="5" borderId="25" xfId="0" applyNumberFormat="1" applyFont="1" applyFill="1" applyBorder="1" applyAlignment="1">
      <alignment horizontal="right"/>
    </xf>
    <xf numFmtId="165" fontId="24" fillId="5" borderId="0" xfId="0" applyNumberFormat="1" applyFont="1" applyFill="1" applyAlignment="1">
      <alignment horizontal="right"/>
    </xf>
    <xf numFmtId="165" fontId="25" fillId="5" borderId="26" xfId="0" applyNumberFormat="1" applyFont="1" applyFill="1" applyBorder="1" applyAlignment="1">
      <alignment horizontal="right"/>
    </xf>
    <xf numFmtId="165" fontId="25" fillId="5" borderId="27" xfId="0" applyNumberFormat="1" applyFont="1" applyFill="1" applyBorder="1" applyAlignment="1">
      <alignment horizontal="right"/>
    </xf>
    <xf numFmtId="1" fontId="24" fillId="5" borderId="0" xfId="0" applyNumberFormat="1" applyFont="1" applyFill="1" applyAlignment="1">
      <alignment horizontal="center"/>
    </xf>
    <xf numFmtId="1" fontId="24" fillId="6" borderId="0" xfId="0" applyNumberFormat="1" applyFont="1" applyFill="1" applyAlignment="1">
      <alignment horizontal="center"/>
    </xf>
    <xf numFmtId="164" fontId="25" fillId="5" borderId="0" xfId="0" applyNumberFormat="1" applyFont="1" applyFill="1" applyAlignment="1">
      <alignment horizontal="right"/>
    </xf>
    <xf numFmtId="164" fontId="25" fillId="6" borderId="0" xfId="0" applyNumberFormat="1" applyFont="1" applyFill="1" applyAlignment="1">
      <alignment horizontal="right"/>
    </xf>
    <xf numFmtId="164" fontId="24" fillId="5" borderId="0" xfId="0" applyNumberFormat="1" applyFont="1" applyFill="1" applyAlignment="1">
      <alignment horizontal="right"/>
    </xf>
    <xf numFmtId="164" fontId="24" fillId="6" borderId="0" xfId="0" applyNumberFormat="1" applyFont="1" applyFill="1" applyAlignment="1">
      <alignment horizontal="right"/>
    </xf>
    <xf numFmtId="0" fontId="0" fillId="5" borderId="0" xfId="0" applyFill="1"/>
    <xf numFmtId="3" fontId="25" fillId="5" borderId="0" xfId="0" applyNumberFormat="1" applyFont="1" applyFill="1" applyAlignment="1">
      <alignment horizontal="right" wrapText="1"/>
    </xf>
    <xf numFmtId="3" fontId="25" fillId="7" borderId="0" xfId="0" applyNumberFormat="1" applyFont="1" applyFill="1" applyAlignment="1">
      <alignment horizontal="right" wrapText="1"/>
    </xf>
    <xf numFmtId="1" fontId="25" fillId="5" borderId="28" xfId="0" applyNumberFormat="1" applyFont="1" applyFill="1" applyBorder="1" applyAlignment="1">
      <alignment horizontal="left"/>
    </xf>
    <xf numFmtId="1" fontId="24" fillId="5" borderId="29" xfId="0" applyNumberFormat="1" applyFont="1" applyFill="1" applyBorder="1" applyAlignment="1">
      <alignment horizontal="left"/>
    </xf>
    <xf numFmtId="3" fontId="25" fillId="5" borderId="0" xfId="3" applyNumberFormat="1" applyFont="1" applyFill="1"/>
    <xf numFmtId="3" fontId="25" fillId="6" borderId="0" xfId="3" applyNumberFormat="1" applyFont="1" applyFill="1"/>
    <xf numFmtId="3" fontId="25" fillId="6" borderId="0" xfId="0" applyNumberFormat="1" applyFont="1" applyFill="1"/>
    <xf numFmtId="0" fontId="8" fillId="3" borderId="3" xfId="0" applyFont="1" applyFill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164" fontId="25" fillId="5" borderId="0" xfId="3" applyNumberFormat="1" applyFont="1" applyFill="1"/>
    <xf numFmtId="165" fontId="24" fillId="7" borderId="0" xfId="4" applyNumberFormat="1" applyFont="1" applyFill="1" applyAlignment="1">
      <alignment horizontal="right"/>
    </xf>
    <xf numFmtId="165" fontId="24" fillId="7" borderId="0" xfId="4" applyNumberFormat="1" applyFont="1" applyFill="1"/>
    <xf numFmtId="164" fontId="25" fillId="5" borderId="20" xfId="0" applyNumberFormat="1" applyFont="1" applyFill="1" applyBorder="1" applyAlignment="1">
      <alignment horizontal="right"/>
    </xf>
    <xf numFmtId="164" fontId="25" fillId="7" borderId="20" xfId="0" applyNumberFormat="1" applyFont="1" applyFill="1" applyBorder="1" applyAlignment="1">
      <alignment horizontal="right"/>
    </xf>
    <xf numFmtId="164" fontId="25" fillId="5" borderId="0" xfId="0" applyNumberFormat="1" applyFont="1" applyFill="1"/>
    <xf numFmtId="164" fontId="25" fillId="7" borderId="0" xfId="0" applyNumberFormat="1" applyFont="1" applyFill="1"/>
    <xf numFmtId="3" fontId="24" fillId="5" borderId="0" xfId="0" applyNumberFormat="1" applyFont="1" applyFill="1" applyAlignment="1">
      <alignment horizontal="right" wrapText="1"/>
    </xf>
    <xf numFmtId="0" fontId="25" fillId="5" borderId="0" xfId="0" applyFont="1" applyFill="1" applyAlignment="1">
      <alignment horizontal="right"/>
    </xf>
    <xf numFmtId="0" fontId="24" fillId="5" borderId="0" xfId="0" applyFont="1" applyFill="1" applyAlignment="1">
      <alignment horizontal="right" wrapText="1"/>
    </xf>
    <xf numFmtId="0" fontId="25" fillId="5" borderId="0" xfId="0" applyFont="1" applyFill="1" applyAlignment="1">
      <alignment horizontal="right" wrapText="1"/>
    </xf>
    <xf numFmtId="0" fontId="28" fillId="5" borderId="0" xfId="0" applyFont="1" applyFill="1"/>
    <xf numFmtId="0" fontId="1" fillId="0" borderId="0" xfId="1" applyFill="1" applyAlignment="1" applyProtection="1"/>
    <xf numFmtId="0" fontId="1" fillId="2" borderId="0" xfId="1" applyFill="1" applyAlignment="1" applyProtection="1">
      <alignment horizontal="center"/>
    </xf>
    <xf numFmtId="0" fontId="24" fillId="0" borderId="0" xfId="0" applyFont="1" applyAlignment="1">
      <alignment horizontal="center" vertical="top"/>
    </xf>
    <xf numFmtId="0" fontId="24" fillId="0" borderId="20" xfId="0" applyFont="1" applyBorder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1" fontId="25" fillId="8" borderId="21" xfId="0" applyNumberFormat="1" applyFont="1" applyFill="1" applyBorder="1" applyAlignment="1">
      <alignment horizontal="left"/>
    </xf>
    <xf numFmtId="3" fontId="25" fillId="8" borderId="0" xfId="0" applyNumberFormat="1" applyFont="1" applyFill="1"/>
    <xf numFmtId="1" fontId="25" fillId="8" borderId="22" xfId="0" applyNumberFormat="1" applyFont="1" applyFill="1" applyBorder="1" applyAlignment="1">
      <alignment horizontal="left"/>
    </xf>
    <xf numFmtId="1" fontId="24" fillId="5" borderId="22" xfId="0" applyNumberFormat="1" applyFont="1" applyFill="1" applyBorder="1" applyAlignment="1">
      <alignment horizontal="left"/>
    </xf>
    <xf numFmtId="3" fontId="25" fillId="9" borderId="0" xfId="0" applyNumberFormat="1" applyFont="1" applyFill="1"/>
    <xf numFmtId="3" fontId="24" fillId="10" borderId="0" xfId="0" applyNumberFormat="1" applyFont="1" applyFill="1"/>
    <xf numFmtId="1" fontId="25" fillId="5" borderId="19" xfId="0" applyNumberFormat="1" applyFont="1" applyFill="1" applyBorder="1" applyAlignment="1">
      <alignment horizontal="left"/>
    </xf>
    <xf numFmtId="49" fontId="29" fillId="5" borderId="0" xfId="2" applyNumberFormat="1" applyFont="1" applyFill="1" applyAlignment="1">
      <alignment horizontal="left" vertical="center"/>
    </xf>
    <xf numFmtId="3" fontId="24" fillId="8" borderId="0" xfId="0" applyNumberFormat="1" applyFont="1" applyFill="1"/>
    <xf numFmtId="0" fontId="7" fillId="0" borderId="0" xfId="0" applyFont="1" applyAlignment="1">
      <alignment vertical="center"/>
    </xf>
    <xf numFmtId="0" fontId="0" fillId="5" borderId="0" xfId="0" applyFill="1" applyAlignment="1">
      <alignment wrapText="1"/>
    </xf>
    <xf numFmtId="0" fontId="24" fillId="0" borderId="31" xfId="0" applyFont="1" applyBorder="1" applyAlignment="1">
      <alignment horizontal="center" vertical="top"/>
    </xf>
    <xf numFmtId="3" fontId="25" fillId="5" borderId="32" xfId="0" applyNumberFormat="1" applyFont="1" applyFill="1" applyBorder="1" applyAlignment="1">
      <alignment horizontal="left"/>
    </xf>
    <xf numFmtId="3" fontId="0" fillId="5" borderId="0" xfId="0" applyNumberFormat="1" applyFill="1"/>
    <xf numFmtId="3" fontId="25" fillId="5" borderId="5" xfId="0" applyNumberFormat="1" applyFont="1" applyFill="1" applyBorder="1" applyAlignment="1">
      <alignment horizontal="left"/>
    </xf>
    <xf numFmtId="3" fontId="25" fillId="0" borderId="0" xfId="0" applyNumberFormat="1" applyFont="1" applyAlignment="1">
      <alignment horizontal="right"/>
    </xf>
    <xf numFmtId="1" fontId="24" fillId="10" borderId="33" xfId="0" applyNumberFormat="1" applyFont="1" applyFill="1" applyBorder="1" applyAlignment="1">
      <alignment horizontal="left"/>
    </xf>
    <xf numFmtId="0" fontId="8" fillId="0" borderId="30" xfId="0" applyFont="1" applyBorder="1" applyAlignment="1">
      <alignment vertical="center" wrapText="1"/>
    </xf>
    <xf numFmtId="0" fontId="29" fillId="5" borderId="0" xfId="0" applyFont="1" applyFill="1"/>
    <xf numFmtId="0" fontId="30" fillId="5" borderId="0" xfId="0" applyFont="1" applyFill="1"/>
    <xf numFmtId="0" fontId="30" fillId="0" borderId="0" xfId="0" applyFont="1"/>
    <xf numFmtId="0" fontId="31" fillId="5" borderId="0" xfId="0" applyFont="1" applyFill="1"/>
    <xf numFmtId="0" fontId="32" fillId="5" borderId="0" xfId="0" applyFont="1" applyFill="1" applyAlignment="1">
      <alignment horizontal="center"/>
    </xf>
    <xf numFmtId="3" fontId="25" fillId="5" borderId="0" xfId="0" applyNumberFormat="1" applyFont="1" applyFill="1" applyAlignment="1">
      <alignment horizontal="center"/>
    </xf>
    <xf numFmtId="3" fontId="24" fillId="11" borderId="0" xfId="0" applyNumberFormat="1" applyFont="1" applyFill="1"/>
    <xf numFmtId="3" fontId="10" fillId="9" borderId="0" xfId="0" applyNumberFormat="1" applyFont="1" applyFill="1"/>
    <xf numFmtId="0" fontId="24" fillId="0" borderId="20" xfId="0" applyFont="1" applyBorder="1" applyAlignment="1">
      <alignment horizontal="left" vertical="top" wrapText="1"/>
    </xf>
    <xf numFmtId="3" fontId="24" fillId="5" borderId="0" xfId="0" applyNumberFormat="1" applyFont="1" applyFill="1"/>
    <xf numFmtId="0" fontId="24" fillId="0" borderId="34" xfId="0" applyFont="1" applyBorder="1" applyAlignment="1">
      <alignment horizontal="center" vertical="top" wrapText="1"/>
    </xf>
    <xf numFmtId="0" fontId="24" fillId="0" borderId="34" xfId="0" applyFont="1" applyBorder="1" applyAlignment="1">
      <alignment horizontal="center" vertical="center" wrapText="1"/>
    </xf>
    <xf numFmtId="1" fontId="25" fillId="5" borderId="0" xfId="0" applyNumberFormat="1" applyFont="1" applyFill="1" applyAlignment="1">
      <alignment horizontal="left"/>
    </xf>
    <xf numFmtId="0" fontId="25" fillId="5" borderId="0" xfId="0" applyFont="1" applyFill="1" applyAlignment="1">
      <alignment horizontal="center"/>
    </xf>
    <xf numFmtId="165" fontId="25" fillId="5" borderId="0" xfId="0" applyNumberFormat="1" applyFont="1" applyFill="1"/>
    <xf numFmtId="0" fontId="24" fillId="5" borderId="0" xfId="0" applyFont="1" applyFill="1" applyAlignment="1">
      <alignment horizontal="center"/>
    </xf>
    <xf numFmtId="165" fontId="24" fillId="5" borderId="0" xfId="0" applyNumberFormat="1" applyFont="1" applyFill="1"/>
    <xf numFmtId="0" fontId="29" fillId="5" borderId="0" xfId="0" applyFont="1" applyFill="1" applyAlignment="1">
      <alignment horizontal="center"/>
    </xf>
    <xf numFmtId="165" fontId="25" fillId="5" borderId="0" xfId="0" applyNumberFormat="1" applyFont="1" applyFill="1" applyAlignment="1">
      <alignment horizontal="right" vertical="center"/>
    </xf>
    <xf numFmtId="0" fontId="24" fillId="5" borderId="0" xfId="0" applyFont="1" applyFill="1" applyAlignment="1">
      <alignment horizontal="right"/>
    </xf>
    <xf numFmtId="165" fontId="24" fillId="5" borderId="0" xfId="0" applyNumberFormat="1" applyFont="1" applyFill="1" applyAlignment="1">
      <alignment horizontal="right" vertical="center"/>
    </xf>
    <xf numFmtId="0" fontId="8" fillId="0" borderId="4" xfId="0" applyFont="1" applyBorder="1" applyAlignment="1">
      <alignment horizontal="center" vertical="top" wrapText="1"/>
    </xf>
    <xf numFmtId="1" fontId="8" fillId="3" borderId="2" xfId="0" applyNumberFormat="1" applyFont="1" applyFill="1" applyBorder="1" applyAlignment="1">
      <alignment horizontal="left"/>
    </xf>
    <xf numFmtId="1" fontId="8" fillId="2" borderId="2" xfId="0" applyNumberFormat="1" applyFont="1" applyFill="1" applyBorder="1" applyAlignment="1">
      <alignment horizontal="left" indent="1"/>
    </xf>
    <xf numFmtId="1" fontId="8" fillId="2" borderId="4" xfId="0" applyNumberFormat="1" applyFont="1" applyFill="1" applyBorder="1" applyAlignment="1">
      <alignment horizontal="left" indent="1"/>
    </xf>
    <xf numFmtId="3" fontId="24" fillId="7" borderId="0" xfId="0" applyNumberFormat="1" applyFont="1" applyFill="1" applyAlignment="1">
      <alignment horizontal="right" wrapText="1"/>
    </xf>
    <xf numFmtId="3" fontId="24" fillId="5" borderId="0" xfId="3" applyNumberFormat="1" applyFont="1" applyFill="1"/>
    <xf numFmtId="165" fontId="25" fillId="7" borderId="0" xfId="4" applyNumberFormat="1" applyFont="1" applyFill="1"/>
    <xf numFmtId="164" fontId="24" fillId="5" borderId="0" xfId="3" applyNumberFormat="1" applyFont="1" applyFill="1"/>
    <xf numFmtId="0" fontId="10" fillId="4" borderId="3" xfId="0" applyFont="1" applyFill="1" applyBorder="1" applyAlignment="1">
      <alignment horizontal="center" vertical="top"/>
    </xf>
    <xf numFmtId="1" fontId="8" fillId="4" borderId="4" xfId="0" applyNumberFormat="1" applyFont="1" applyFill="1" applyBorder="1" applyAlignment="1">
      <alignment horizontal="left"/>
    </xf>
    <xf numFmtId="3" fontId="8" fillId="4" borderId="0" xfId="0" applyNumberFormat="1" applyFont="1" applyFill="1" applyAlignment="1">
      <alignment horizontal="right"/>
    </xf>
    <xf numFmtId="1" fontId="8" fillId="4" borderId="0" xfId="0" applyNumberFormat="1" applyFont="1" applyFill="1" applyAlignment="1">
      <alignment horizontal="left"/>
    </xf>
    <xf numFmtId="0" fontId="8" fillId="4" borderId="0" xfId="0" applyFont="1" applyFill="1" applyAlignment="1">
      <alignment horizontal="center" vertical="top" wrapText="1"/>
    </xf>
    <xf numFmtId="164" fontId="25" fillId="7" borderId="20" xfId="0" applyNumberFormat="1" applyFont="1" applyFill="1" applyBorder="1" applyAlignment="1">
      <alignment horizontal="right" wrapText="1"/>
    </xf>
    <xf numFmtId="3" fontId="33" fillId="0" borderId="0" xfId="0" applyNumberFormat="1" applyFont="1" applyAlignment="1">
      <alignment horizontal="right" wrapText="1"/>
    </xf>
    <xf numFmtId="0" fontId="24" fillId="7" borderId="20" xfId="0" applyFont="1" applyFill="1" applyBorder="1" applyAlignment="1">
      <alignment horizontal="center" vertical="center" wrapText="1"/>
    </xf>
    <xf numFmtId="0" fontId="27" fillId="0" borderId="0" xfId="0" applyFont="1"/>
    <xf numFmtId="0" fontId="24" fillId="5" borderId="20" xfId="0" applyFont="1" applyFill="1" applyBorder="1" applyAlignment="1">
      <alignment horizontal="center" vertical="center" wrapText="1"/>
    </xf>
    <xf numFmtId="0" fontId="24" fillId="5" borderId="21" xfId="0" applyFont="1" applyFill="1" applyBorder="1" applyAlignment="1">
      <alignment horizontal="justify" wrapText="1"/>
    </xf>
    <xf numFmtId="0" fontId="24" fillId="5" borderId="21" xfId="0" applyFont="1" applyFill="1" applyBorder="1" applyAlignment="1">
      <alignment horizontal="center" wrapText="1"/>
    </xf>
    <xf numFmtId="3" fontId="25" fillId="12" borderId="0" xfId="0" applyNumberFormat="1" applyFont="1" applyFill="1" applyAlignment="1">
      <alignment horizontal="right"/>
    </xf>
    <xf numFmtId="0" fontId="25" fillId="12" borderId="0" xfId="0" applyFont="1" applyFill="1" applyAlignment="1">
      <alignment horizontal="center" wrapText="1"/>
    </xf>
    <xf numFmtId="0" fontId="24" fillId="5" borderId="0" xfId="0" applyFont="1" applyFill="1" applyAlignment="1">
      <alignment horizontal="center" wrapText="1"/>
    </xf>
    <xf numFmtId="0" fontId="25" fillId="5" borderId="0" xfId="0" applyFont="1" applyFill="1" applyAlignment="1">
      <alignment horizontal="center" wrapText="1"/>
    </xf>
    <xf numFmtId="0" fontId="25" fillId="5" borderId="22" xfId="0" applyFont="1" applyFill="1" applyBorder="1" applyAlignment="1">
      <alignment horizontal="left" wrapText="1"/>
    </xf>
    <xf numFmtId="3" fontId="25" fillId="5" borderId="22" xfId="0" applyNumberFormat="1" applyFont="1" applyFill="1" applyBorder="1" applyAlignment="1">
      <alignment horizontal="right"/>
    </xf>
    <xf numFmtId="0" fontId="24" fillId="5" borderId="19" xfId="0" applyFont="1" applyFill="1" applyBorder="1" applyAlignment="1">
      <alignment horizontal="left" wrapText="1"/>
    </xf>
    <xf numFmtId="3" fontId="24" fillId="5" borderId="22" xfId="0" applyNumberFormat="1" applyFont="1" applyFill="1" applyBorder="1" applyAlignment="1">
      <alignment horizontal="right" wrapText="1"/>
    </xf>
    <xf numFmtId="3" fontId="24" fillId="12" borderId="0" xfId="0" applyNumberFormat="1" applyFont="1" applyFill="1" applyAlignment="1">
      <alignment horizontal="right" wrapText="1"/>
    </xf>
    <xf numFmtId="0" fontId="24" fillId="5" borderId="21" xfId="0" applyFont="1" applyFill="1" applyBorder="1" applyAlignment="1">
      <alignment horizontal="left" wrapText="1"/>
    </xf>
    <xf numFmtId="0" fontId="25" fillId="5" borderId="21" xfId="0" applyFont="1" applyFill="1" applyBorder="1" applyAlignment="1">
      <alignment horizontal="right"/>
    </xf>
    <xf numFmtId="0" fontId="25" fillId="12" borderId="24" xfId="0" applyFont="1" applyFill="1" applyBorder="1" applyAlignment="1">
      <alignment horizontal="right"/>
    </xf>
    <xf numFmtId="0" fontId="25" fillId="12" borderId="24" xfId="0" applyFont="1" applyFill="1" applyBorder="1"/>
    <xf numFmtId="0" fontId="25" fillId="5" borderId="24" xfId="0" applyFont="1" applyFill="1" applyBorder="1" applyAlignment="1">
      <alignment horizontal="right"/>
    </xf>
    <xf numFmtId="0" fontId="25" fillId="5" borderId="24" xfId="0" applyFont="1" applyFill="1" applyBorder="1"/>
    <xf numFmtId="0" fontId="25" fillId="12" borderId="0" xfId="0" applyFont="1" applyFill="1" applyAlignment="1">
      <alignment horizontal="right"/>
    </xf>
    <xf numFmtId="3" fontId="24" fillId="5" borderId="19" xfId="0" applyNumberFormat="1" applyFont="1" applyFill="1" applyBorder="1" applyAlignment="1">
      <alignment horizontal="right" wrapText="1"/>
    </xf>
    <xf numFmtId="3" fontId="24" fillId="12" borderId="27" xfId="0" applyNumberFormat="1" applyFont="1" applyFill="1" applyBorder="1" applyAlignment="1">
      <alignment horizontal="right" wrapText="1"/>
    </xf>
    <xf numFmtId="3" fontId="24" fillId="5" borderId="27" xfId="0" applyNumberFormat="1" applyFont="1" applyFill="1" applyBorder="1" applyAlignment="1">
      <alignment horizontal="right" wrapText="1"/>
    </xf>
    <xf numFmtId="3" fontId="25" fillId="5" borderId="27" xfId="0" applyNumberFormat="1" applyFont="1" applyFill="1" applyBorder="1" applyAlignment="1">
      <alignment horizontal="right"/>
    </xf>
    <xf numFmtId="3" fontId="25" fillId="5" borderId="27" xfId="0" applyNumberFormat="1" applyFont="1" applyFill="1" applyBorder="1" applyAlignment="1">
      <alignment horizontal="right" wrapText="1"/>
    </xf>
    <xf numFmtId="0" fontId="24" fillId="5" borderId="20" xfId="0" applyFont="1" applyFill="1" applyBorder="1" applyAlignment="1">
      <alignment horizontal="justify" wrapText="1"/>
    </xf>
    <xf numFmtId="3" fontId="24" fillId="5" borderId="20" xfId="0" applyNumberFormat="1" applyFont="1" applyFill="1" applyBorder="1" applyAlignment="1">
      <alignment horizontal="right" wrapText="1"/>
    </xf>
    <xf numFmtId="3" fontId="24" fillId="12" borderId="38" xfId="0" applyNumberFormat="1" applyFont="1" applyFill="1" applyBorder="1" applyAlignment="1">
      <alignment horizontal="right" wrapText="1"/>
    </xf>
    <xf numFmtId="3" fontId="24" fillId="5" borderId="38" xfId="0" applyNumberFormat="1" applyFont="1" applyFill="1" applyBorder="1" applyAlignment="1">
      <alignment horizontal="right" wrapText="1"/>
    </xf>
    <xf numFmtId="0" fontId="25" fillId="5" borderId="0" xfId="0" applyFont="1" applyFill="1" applyAlignment="1">
      <alignment horizontal="justify"/>
    </xf>
    <xf numFmtId="0" fontId="24" fillId="12" borderId="20" xfId="0" applyFont="1" applyFill="1" applyBorder="1" applyAlignment="1">
      <alignment horizontal="center" vertical="center" wrapText="1"/>
    </xf>
    <xf numFmtId="0" fontId="24" fillId="8" borderId="20" xfId="0" applyFont="1" applyFill="1" applyBorder="1" applyAlignment="1">
      <alignment horizontal="center" vertical="center" wrapText="1"/>
    </xf>
    <xf numFmtId="0" fontId="24" fillId="8" borderId="0" xfId="0" applyFont="1" applyFill="1" applyAlignment="1">
      <alignment horizontal="center" wrapText="1"/>
    </xf>
    <xf numFmtId="0" fontId="25" fillId="8" borderId="0" xfId="0" applyFont="1" applyFill="1" applyAlignment="1">
      <alignment horizontal="right"/>
    </xf>
    <xf numFmtId="3" fontId="25" fillId="8" borderId="0" xfId="0" applyNumberFormat="1" applyFont="1" applyFill="1" applyAlignment="1">
      <alignment horizontal="right"/>
    </xf>
    <xf numFmtId="3" fontId="24" fillId="8" borderId="0" xfId="0" applyNumberFormat="1" applyFont="1" applyFill="1" applyAlignment="1">
      <alignment horizontal="right" wrapText="1"/>
    </xf>
    <xf numFmtId="0" fontId="24" fillId="8" borderId="0" xfId="0" applyFont="1" applyFill="1" applyAlignment="1">
      <alignment horizontal="right" wrapText="1"/>
    </xf>
    <xf numFmtId="3" fontId="24" fillId="5" borderId="20" xfId="0" applyNumberFormat="1" applyFont="1" applyFill="1" applyBorder="1" applyAlignment="1">
      <alignment horizontal="center" vertical="center" wrapText="1"/>
    </xf>
    <xf numFmtId="3" fontId="24" fillId="5" borderId="0" xfId="0" applyNumberFormat="1" applyFont="1" applyFill="1" applyAlignment="1">
      <alignment horizontal="center" wrapText="1"/>
    </xf>
    <xf numFmtId="1" fontId="24" fillId="6" borderId="20" xfId="0" applyNumberFormat="1" applyFont="1" applyFill="1" applyBorder="1" applyAlignment="1">
      <alignment horizontal="center"/>
    </xf>
    <xf numFmtId="3" fontId="24" fillId="6" borderId="0" xfId="3" applyNumberFormat="1" applyFont="1" applyFill="1"/>
    <xf numFmtId="3" fontId="24" fillId="6" borderId="0" xfId="0" applyNumberFormat="1" applyFont="1" applyFill="1"/>
    <xf numFmtId="0" fontId="24" fillId="5" borderId="2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3" borderId="9" xfId="0" applyFont="1" applyFill="1" applyBorder="1" applyAlignment="1">
      <alignment horizontal="center" wrapText="1"/>
    </xf>
    <xf numFmtId="0" fontId="8" fillId="3" borderId="10" xfId="0" applyFont="1" applyFill="1" applyBorder="1" applyAlignment="1">
      <alignment horizontal="center" wrapText="1"/>
    </xf>
    <xf numFmtId="0" fontId="10" fillId="2" borderId="0" xfId="0" applyFont="1" applyFill="1" applyAlignment="1">
      <alignment horizontal="left" vertical="center" wrapText="1"/>
    </xf>
    <xf numFmtId="0" fontId="24" fillId="5" borderId="35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21" fillId="2" borderId="9" xfId="0" applyFont="1" applyFill="1" applyBorder="1" applyAlignment="1">
      <alignment horizontal="center" wrapText="1"/>
    </xf>
    <xf numFmtId="0" fontId="21" fillId="2" borderId="10" xfId="0" applyFont="1" applyFill="1" applyBorder="1" applyAlignment="1">
      <alignment horizontal="center" wrapText="1"/>
    </xf>
    <xf numFmtId="1" fontId="8" fillId="2" borderId="3" xfId="0" applyNumberFormat="1" applyFont="1" applyFill="1" applyBorder="1" applyAlignment="1">
      <alignment horizontal="center"/>
    </xf>
    <xf numFmtId="1" fontId="8" fillId="3" borderId="3" xfId="0" applyNumberFormat="1" applyFont="1" applyFill="1" applyBorder="1" applyAlignment="1">
      <alignment horizontal="center"/>
    </xf>
    <xf numFmtId="3" fontId="10" fillId="2" borderId="0" xfId="0" applyNumberFormat="1" applyFont="1" applyFill="1" applyAlignment="1">
      <alignment horizontal="left" wrapText="1"/>
    </xf>
    <xf numFmtId="0" fontId="8" fillId="2" borderId="16" xfId="0" applyFont="1" applyFill="1" applyBorder="1" applyAlignment="1">
      <alignment horizontal="center" wrapText="1"/>
    </xf>
    <xf numFmtId="0" fontId="8" fillId="3" borderId="16" xfId="0" applyFont="1" applyFill="1" applyBorder="1" applyAlignment="1">
      <alignment horizontal="center" wrapText="1"/>
    </xf>
    <xf numFmtId="0" fontId="24" fillId="12" borderId="36" xfId="0" applyFont="1" applyFill="1" applyBorder="1" applyAlignment="1">
      <alignment horizontal="center" vertical="center" wrapText="1"/>
    </xf>
    <xf numFmtId="0" fontId="24" fillId="12" borderId="37" xfId="0" applyFont="1" applyFill="1" applyBorder="1" applyAlignment="1">
      <alignment horizontal="center" vertical="center" wrapText="1"/>
    </xf>
    <xf numFmtId="0" fontId="24" fillId="5" borderId="36" xfId="0" applyFont="1" applyFill="1" applyBorder="1" applyAlignment="1">
      <alignment horizontal="center" vertical="center" wrapText="1"/>
    </xf>
    <xf numFmtId="0" fontId="24" fillId="5" borderId="38" xfId="0" applyFont="1" applyFill="1" applyBorder="1" applyAlignment="1">
      <alignment horizontal="center" vertical="center" wrapText="1"/>
    </xf>
    <xf numFmtId="0" fontId="24" fillId="5" borderId="37" xfId="0" applyFont="1" applyFill="1" applyBorder="1" applyAlignment="1">
      <alignment horizontal="center" vertical="center" wrapText="1"/>
    </xf>
    <xf numFmtId="0" fontId="24" fillId="8" borderId="36" xfId="0" applyFont="1" applyFill="1" applyBorder="1" applyAlignment="1">
      <alignment horizontal="center" vertical="center" wrapText="1"/>
    </xf>
    <xf numFmtId="0" fontId="24" fillId="8" borderId="38" xfId="0" applyFont="1" applyFill="1" applyBorder="1" applyAlignment="1">
      <alignment horizontal="center" vertical="center" wrapText="1"/>
    </xf>
    <xf numFmtId="0" fontId="24" fillId="8" borderId="37" xfId="0" applyFont="1" applyFill="1" applyBorder="1" applyAlignment="1">
      <alignment horizontal="center" vertical="center" wrapText="1"/>
    </xf>
  </cellXfs>
  <cellStyles count="6">
    <cellStyle name="Hipervínculo" xfId="1" builtinId="8"/>
    <cellStyle name="Normal" xfId="0" builtinId="0"/>
    <cellStyle name="Normal 2" xfId="3" xr:uid="{00000000-0005-0000-0000-000002000000}"/>
    <cellStyle name="Normal 2 2" xfId="5" xr:uid="{00000000-0005-0000-0000-000003000000}"/>
    <cellStyle name="Normal_Tabla 1.1" xfId="2" xr:uid="{00000000-0005-0000-0000-000004000000}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elkarlan.sharepoint.com/sites/103-Estatistika/Dokumentu%20partekatuak/Organo_Estadistico/2%20TRABAJO/2%20ECONOMIA%20SOCIAL%20VASCA%20(190904)/ECOSOC/ECOSOC2025/10-Difusion/DIFUSION%20OOEE/ESTADISTICA_ECONOMIA_SOCIAL_1994-2024.xlsx" TargetMode="External"/><Relationship Id="rId2" Type="http://schemas.microsoft.com/office/2019/04/relationships/externalLinkLongPath" Target="/sites/103-Estatistika/Dokumentu%20partekatuak/Organo_Estadistico/2%20TRABAJO/2%20ECONOMIA%20SOCIAL%20VASCA%20(190904)/ECOSOC/ECOSOC2025/10-Difusion/DIFUSION%20OOEE/ESTADISTICA_ECONOMIA_SOCIAL_1994-2024.xlsx?441ED8AD" TargetMode="External"/><Relationship Id="rId1" Type="http://schemas.openxmlformats.org/officeDocument/2006/relationships/externalLinkPath" Target="file:///\\441ED8AD\ESTADISTICA_ECONOMIA_SOCIAL_1994-2024.xlsx" TargetMode="External"/><Relationship Id="rId4" Type="http://schemas.openxmlformats.org/officeDocument/2006/relationships/externalLinkPath" Target="../ESTADISTICA_ECONOMIA_SOCIAL_1994-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INDICE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ANEXO1"/>
      <sheetName val="ANEXO2"/>
      <sheetName val="ANEXO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0">
          <cell r="C10">
            <v>7039212</v>
          </cell>
        </row>
        <row r="11">
          <cell r="C11">
            <v>8482299</v>
          </cell>
        </row>
        <row r="13">
          <cell r="C13">
            <v>8763109</v>
          </cell>
        </row>
        <row r="15">
          <cell r="C15">
            <v>7804064</v>
          </cell>
        </row>
        <row r="17">
          <cell r="C17">
            <v>7627602</v>
          </cell>
        </row>
        <row r="19">
          <cell r="C19">
            <v>7060423</v>
          </cell>
        </row>
        <row r="21">
          <cell r="C21">
            <v>7174159</v>
          </cell>
        </row>
      </sheetData>
      <sheetData sheetId="7" refreshError="1"/>
      <sheetData sheetId="8" refreshError="1"/>
      <sheetData sheetId="9">
        <row r="23">
          <cell r="J23">
            <v>1569059246</v>
          </cell>
        </row>
        <row r="24">
          <cell r="J24">
            <v>2100893889</v>
          </cell>
        </row>
        <row r="25">
          <cell r="J25">
            <v>2278774520</v>
          </cell>
        </row>
        <row r="26">
          <cell r="J26">
            <v>2160981766</v>
          </cell>
        </row>
        <row r="27">
          <cell r="J27">
            <v>2558373784</v>
          </cell>
        </row>
        <row r="28">
          <cell r="J28">
            <v>2532113395</v>
          </cell>
        </row>
        <row r="29">
          <cell r="J29">
            <v>2620867782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N30"/>
  <sheetViews>
    <sheetView tabSelected="1" zoomScaleNormal="100" workbookViewId="0"/>
  </sheetViews>
  <sheetFormatPr baseColWidth="10" defaultColWidth="11.42578125" defaultRowHeight="12.75" x14ac:dyDescent="0.2"/>
  <cols>
    <col min="1" max="1" width="4.7109375" style="2" customWidth="1"/>
    <col min="2" max="2" width="97.42578125" style="2" bestFit="1" customWidth="1"/>
    <col min="3" max="8" width="11.42578125" style="2"/>
    <col min="9" max="9" width="18.28515625" style="2" customWidth="1"/>
    <col min="10" max="10" width="12.7109375" style="2" customWidth="1"/>
    <col min="11" max="16384" width="11.42578125" style="2"/>
  </cols>
  <sheetData>
    <row r="1" spans="1:14" ht="17.25" customHeight="1" x14ac:dyDescent="0.3">
      <c r="B1" s="13" t="s">
        <v>156</v>
      </c>
      <c r="C1" s="14"/>
      <c r="D1" s="14"/>
      <c r="E1" s="14"/>
      <c r="F1" s="14"/>
      <c r="G1" s="14"/>
      <c r="H1" s="14"/>
    </row>
    <row r="3" spans="1:14" ht="18" x14ac:dyDescent="0.25">
      <c r="B3" s="15" t="s">
        <v>145</v>
      </c>
      <c r="C3" s="16"/>
      <c r="D3" s="16"/>
      <c r="E3" s="16"/>
      <c r="F3" s="16"/>
    </row>
    <row r="4" spans="1:14" ht="18" x14ac:dyDescent="0.25">
      <c r="B4" s="15"/>
      <c r="C4" s="16"/>
      <c r="D4" s="16"/>
      <c r="E4" s="16"/>
      <c r="F4" s="16"/>
    </row>
    <row r="5" spans="1:14" ht="20.25" x14ac:dyDescent="0.4">
      <c r="B5" s="167" t="s">
        <v>163</v>
      </c>
      <c r="C5" s="16"/>
      <c r="D5" s="16"/>
      <c r="E5" s="16"/>
      <c r="F5" s="16"/>
    </row>
    <row r="6" spans="1:14" ht="18" x14ac:dyDescent="0.25">
      <c r="A6" s="169" t="s">
        <v>184</v>
      </c>
      <c r="B6" s="168" t="s">
        <v>164</v>
      </c>
      <c r="C6" s="16"/>
      <c r="D6" s="16"/>
      <c r="E6" s="16"/>
      <c r="F6" s="16"/>
    </row>
    <row r="7" spans="1:14" ht="18" x14ac:dyDescent="0.25">
      <c r="A7" s="169" t="s">
        <v>185</v>
      </c>
      <c r="B7" s="168" t="s">
        <v>165</v>
      </c>
      <c r="C7" s="16"/>
      <c r="D7" s="16"/>
      <c r="E7" s="16"/>
      <c r="F7" s="16"/>
    </row>
    <row r="8" spans="1:14" ht="18" x14ac:dyDescent="0.25">
      <c r="A8" s="169" t="s">
        <v>186</v>
      </c>
      <c r="B8" s="168" t="s">
        <v>166</v>
      </c>
      <c r="C8" s="16"/>
      <c r="D8" s="16"/>
      <c r="E8" s="16"/>
      <c r="F8" s="16"/>
    </row>
    <row r="9" spans="1:14" ht="18" x14ac:dyDescent="0.25">
      <c r="A9" s="169" t="s">
        <v>187</v>
      </c>
      <c r="B9" s="168" t="s">
        <v>167</v>
      </c>
      <c r="C9" s="16"/>
      <c r="D9" s="16"/>
      <c r="E9" s="16"/>
      <c r="F9" s="16"/>
    </row>
    <row r="10" spans="1:14" ht="18" x14ac:dyDescent="0.25">
      <c r="A10" s="169" t="s">
        <v>188</v>
      </c>
      <c r="B10" s="168" t="s">
        <v>168</v>
      </c>
      <c r="C10" s="16"/>
      <c r="D10" s="16"/>
      <c r="E10" s="16"/>
      <c r="F10" s="16"/>
    </row>
    <row r="11" spans="1:14" ht="18" x14ac:dyDescent="0.25">
      <c r="B11" s="15"/>
      <c r="C11" s="16"/>
      <c r="D11" s="16"/>
      <c r="E11" s="16"/>
      <c r="F11" s="16"/>
    </row>
    <row r="12" spans="1:14" ht="18" x14ac:dyDescent="0.25">
      <c r="B12" s="15"/>
      <c r="C12" s="16"/>
      <c r="D12" s="16"/>
      <c r="E12" s="16"/>
      <c r="F12" s="16"/>
    </row>
    <row r="13" spans="1:14" ht="20.25" x14ac:dyDescent="0.4">
      <c r="B13" s="28" t="s">
        <v>144</v>
      </c>
      <c r="C13" s="16"/>
      <c r="D13" s="16"/>
      <c r="E13" s="16"/>
      <c r="F13" s="16"/>
      <c r="N13" s="17"/>
    </row>
    <row r="14" spans="1:14" ht="18" x14ac:dyDescent="0.25">
      <c r="A14" s="169" t="s">
        <v>0</v>
      </c>
      <c r="B14" s="168" t="s">
        <v>169</v>
      </c>
      <c r="C14" s="19"/>
      <c r="D14" s="16"/>
      <c r="E14" s="16"/>
      <c r="F14" s="16"/>
    </row>
    <row r="15" spans="1:14" ht="18" x14ac:dyDescent="0.25">
      <c r="A15" s="169" t="s">
        <v>1</v>
      </c>
      <c r="B15" s="168" t="s">
        <v>170</v>
      </c>
      <c r="C15" s="19"/>
      <c r="D15" s="16"/>
      <c r="E15" s="16"/>
      <c r="F15" s="16"/>
    </row>
    <row r="16" spans="1:14" ht="18" x14ac:dyDescent="0.25">
      <c r="A16" s="169" t="s">
        <v>2</v>
      </c>
      <c r="B16" s="168" t="s">
        <v>171</v>
      </c>
      <c r="C16" s="19"/>
      <c r="D16" s="16"/>
      <c r="E16" s="16"/>
      <c r="F16" s="16"/>
    </row>
    <row r="17" spans="1:6" ht="18" x14ac:dyDescent="0.25">
      <c r="A17" s="169" t="s">
        <v>3</v>
      </c>
      <c r="B17" s="168" t="s">
        <v>172</v>
      </c>
      <c r="C17" s="19"/>
      <c r="D17" s="16"/>
      <c r="E17" s="16"/>
      <c r="F17" s="16"/>
    </row>
    <row r="18" spans="1:6" ht="18" x14ac:dyDescent="0.25">
      <c r="A18" s="169" t="s">
        <v>4</v>
      </c>
      <c r="B18" s="168" t="s">
        <v>173</v>
      </c>
      <c r="C18" s="19"/>
      <c r="D18" s="16"/>
      <c r="E18" s="16"/>
      <c r="F18" s="16"/>
    </row>
    <row r="19" spans="1:6" ht="18" x14ac:dyDescent="0.25">
      <c r="A19" s="169" t="s">
        <v>5</v>
      </c>
      <c r="B19" s="168" t="s">
        <v>174</v>
      </c>
      <c r="C19" s="19"/>
      <c r="D19" s="16"/>
      <c r="E19" s="16"/>
      <c r="F19" s="16"/>
    </row>
    <row r="20" spans="1:6" ht="18" x14ac:dyDescent="0.25">
      <c r="A20" s="169" t="s">
        <v>6</v>
      </c>
      <c r="B20" s="168" t="s">
        <v>175</v>
      </c>
      <c r="C20" s="19"/>
      <c r="D20" s="16"/>
      <c r="E20" s="16"/>
      <c r="F20" s="16"/>
    </row>
    <row r="21" spans="1:6" ht="18" x14ac:dyDescent="0.25">
      <c r="A21" s="169" t="s">
        <v>7</v>
      </c>
      <c r="B21" s="168" t="s">
        <v>176</v>
      </c>
      <c r="C21" s="19"/>
      <c r="D21" s="16"/>
      <c r="E21" s="16"/>
      <c r="F21" s="16"/>
    </row>
    <row r="22" spans="1:6" ht="18" x14ac:dyDescent="0.25">
      <c r="A22" s="169" t="s">
        <v>8</v>
      </c>
      <c r="B22" s="168" t="s">
        <v>177</v>
      </c>
      <c r="C22" s="19"/>
      <c r="D22" s="16"/>
      <c r="E22" s="16"/>
      <c r="F22" s="16"/>
    </row>
    <row r="23" spans="1:6" ht="18" x14ac:dyDescent="0.25">
      <c r="A23" s="169" t="s">
        <v>9</v>
      </c>
      <c r="B23" s="168" t="s">
        <v>178</v>
      </c>
      <c r="C23" s="19"/>
      <c r="D23" s="16"/>
      <c r="E23" s="16"/>
      <c r="F23" s="16"/>
    </row>
    <row r="24" spans="1:6" ht="18" x14ac:dyDescent="0.25">
      <c r="A24" s="169" t="s">
        <v>10</v>
      </c>
      <c r="B24" s="168" t="s">
        <v>179</v>
      </c>
      <c r="C24" s="19"/>
      <c r="D24" s="16"/>
      <c r="E24" s="16"/>
      <c r="F24" s="16"/>
    </row>
    <row r="25" spans="1:6" ht="18" x14ac:dyDescent="0.25">
      <c r="A25" s="18"/>
      <c r="B25" s="20"/>
      <c r="C25" s="19"/>
      <c r="D25" s="16"/>
      <c r="E25" s="16"/>
      <c r="F25" s="16"/>
    </row>
    <row r="26" spans="1:6" ht="18" x14ac:dyDescent="0.25">
      <c r="B26" s="20"/>
      <c r="C26" s="19"/>
      <c r="D26" s="16"/>
      <c r="E26" s="16"/>
      <c r="F26" s="16"/>
    </row>
    <row r="27" spans="1:6" ht="18.75" x14ac:dyDescent="0.4">
      <c r="B27" s="28" t="s">
        <v>180</v>
      </c>
    </row>
    <row r="28" spans="1:6" x14ac:dyDescent="0.2">
      <c r="A28" s="169" t="s">
        <v>189</v>
      </c>
      <c r="B28" s="168" t="s">
        <v>181</v>
      </c>
    </row>
    <row r="29" spans="1:6" x14ac:dyDescent="0.2">
      <c r="A29" s="169" t="s">
        <v>190</v>
      </c>
      <c r="B29" s="168" t="s">
        <v>182</v>
      </c>
    </row>
    <row r="30" spans="1:6" x14ac:dyDescent="0.2">
      <c r="A30" s="169" t="s">
        <v>191</v>
      </c>
      <c r="B30" s="168" t="s">
        <v>183</v>
      </c>
    </row>
  </sheetData>
  <phoneticPr fontId="6" type="noConversion"/>
  <hyperlinks>
    <hyperlink ref="A6:B6" location="'GE1'!A1" display="GE1" xr:uid="{689CE06A-1088-4B8E-8842-38DB27E6AC8D}"/>
    <hyperlink ref="A7:B7" location="'GE2'!A1" display="GE2" xr:uid="{0D95925D-83CC-419A-B839-5565242C9502}"/>
    <hyperlink ref="A8:B8" location="'GE3'!A1" display="GE3" xr:uid="{A8E1A602-42E9-45AC-95C1-554D618A4B99}"/>
    <hyperlink ref="A9:B9" location="'GE4'!A1" display="GE4" xr:uid="{89F04BF6-05B6-45CF-8417-00615977FBDD}"/>
    <hyperlink ref="A10:B10" location="'GE5'!A1" display="GE5" xr:uid="{8DF9564B-0B77-4B0E-BADB-626C29BD7325}"/>
    <hyperlink ref="A14:B14" location="'T1'!A1" display="T1" xr:uid="{3C78F589-E66E-496A-A4D2-0E8590AF9AE0}"/>
    <hyperlink ref="A15:B15" location="'T2'!A1" display="T2" xr:uid="{0552DD15-89EC-4FAB-A92F-FE32B32C93D9}"/>
    <hyperlink ref="A16:B16" location="'T3'!A1" display="T3" xr:uid="{EADB4846-D8A1-404C-A75D-730F05AC950D}"/>
    <hyperlink ref="A17:B17" location="'T4'!A1" display="T4" xr:uid="{F61323CE-4176-407F-B8CE-7E5C659655FF}"/>
    <hyperlink ref="A18:B18" location="'T5'!A1" display="T5" xr:uid="{F3B77818-6C37-4159-AFC6-62EDA79263DE}"/>
    <hyperlink ref="A19:B19" location="'T6'!A1" display="T6" xr:uid="{8B8170E5-1876-45C3-8A49-438D0912CC44}"/>
    <hyperlink ref="A20:B20" location="'T7'!A1" display="T7" xr:uid="{9E40EB29-FB34-4D26-AA96-CFA4FCC586FD}"/>
    <hyperlink ref="A21:B21" location="'T8'!A1" display="T8" xr:uid="{AD322155-9F88-4D15-8553-D4EBAF8CC35B}"/>
    <hyperlink ref="A22:B22" location="'T9'!A1" display="T9" xr:uid="{543F09D2-942C-498C-9E79-32ACB695987F}"/>
    <hyperlink ref="A23:B23" location="'T10'!A1" display="T10" xr:uid="{2F0CFD62-BDBE-42C5-819D-062AA7287838}"/>
    <hyperlink ref="A24:B24" location="'T11'!A1" display="T11" xr:uid="{998B6D98-E612-47AA-9DA1-1C3B379C16C2}"/>
    <hyperlink ref="A28" location="ERANSKINA1!A1" display="A1" xr:uid="{5BEDDA60-9C52-4045-809A-C64A3AC5A973}"/>
    <hyperlink ref="A29" location="ERANSKINA2!A1" display="A2" xr:uid="{40397E51-7BEC-4697-A627-992A6A0C1DD6}"/>
    <hyperlink ref="A30:B30" location="ERANSKINA3!A1" display="A3" xr:uid="{C10BC77E-2BC6-4EBC-B6C9-2D9C01A3B3FA}"/>
  </hyperlinks>
  <pageMargins left="0.78740157480314965" right="0.78740157480314965" top="0.98425196850393704" bottom="0.98425196850393704" header="0" footer="0"/>
  <pageSetup paperSize="9" scale="75" orientation="portrait" r:id="rId1"/>
  <headerFooter alignWithMargins="0"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E8D1-54CB-4737-8D9F-A542BB7AAFDB}">
  <sheetPr>
    <tabColor rgb="FF92D050"/>
  </sheetPr>
  <dimension ref="A1:S19"/>
  <sheetViews>
    <sheetView workbookViewId="0"/>
  </sheetViews>
  <sheetFormatPr baseColWidth="10" defaultRowHeight="12.75" x14ac:dyDescent="0.2"/>
  <cols>
    <col min="1" max="1" width="29.140625" customWidth="1"/>
  </cols>
  <sheetData>
    <row r="1" spans="1:19" ht="15" x14ac:dyDescent="0.25">
      <c r="A1" s="182" t="s">
        <v>202</v>
      </c>
      <c r="B1" s="118"/>
      <c r="C1" s="118"/>
      <c r="D1" s="118"/>
      <c r="E1" s="118"/>
      <c r="F1" s="118"/>
      <c r="G1" s="118"/>
      <c r="H1" s="119"/>
      <c r="I1" s="119"/>
      <c r="J1" s="146"/>
      <c r="K1" s="119"/>
      <c r="L1" s="119"/>
      <c r="M1" s="146"/>
      <c r="N1" s="119"/>
      <c r="O1" s="119"/>
      <c r="P1" s="146"/>
      <c r="Q1" s="119"/>
      <c r="R1" s="119"/>
      <c r="S1" s="146"/>
    </row>
    <row r="2" spans="1:19" x14ac:dyDescent="0.2">
      <c r="A2" s="119"/>
      <c r="B2" s="119"/>
      <c r="C2" s="119"/>
      <c r="D2" s="119"/>
      <c r="E2" s="119"/>
      <c r="F2" s="119"/>
      <c r="G2" s="119"/>
      <c r="H2" s="119"/>
      <c r="I2" s="119"/>
      <c r="J2" s="146"/>
      <c r="K2" s="119"/>
      <c r="L2" s="119"/>
      <c r="M2" s="146"/>
      <c r="N2" s="119"/>
      <c r="O2" s="119"/>
      <c r="P2" s="146"/>
      <c r="Q2" s="119"/>
      <c r="R2" s="119"/>
      <c r="S2" s="146"/>
    </row>
    <row r="3" spans="1:19" x14ac:dyDescent="0.2">
      <c r="A3" s="119"/>
      <c r="B3" s="270">
        <v>2024</v>
      </c>
      <c r="C3" s="270"/>
      <c r="D3" s="270"/>
      <c r="E3" s="270">
        <v>2022</v>
      </c>
      <c r="F3" s="270"/>
      <c r="G3" s="270"/>
      <c r="H3" s="270">
        <v>2020</v>
      </c>
      <c r="I3" s="270"/>
      <c r="J3" s="270"/>
      <c r="K3" s="270">
        <v>2018</v>
      </c>
      <c r="L3" s="270"/>
      <c r="M3" s="270"/>
      <c r="N3" s="270">
        <v>2016</v>
      </c>
      <c r="O3" s="270"/>
      <c r="P3" s="270"/>
      <c r="Q3" s="270">
        <v>2014</v>
      </c>
      <c r="R3" s="270"/>
      <c r="S3" s="270"/>
    </row>
    <row r="4" spans="1:19" ht="36" x14ac:dyDescent="0.2">
      <c r="A4" s="170"/>
      <c r="B4" s="171" t="s">
        <v>203</v>
      </c>
      <c r="C4" s="171" t="s">
        <v>28</v>
      </c>
      <c r="D4" s="171" t="s">
        <v>204</v>
      </c>
      <c r="E4" s="171" t="s">
        <v>203</v>
      </c>
      <c r="F4" s="171" t="s">
        <v>28</v>
      </c>
      <c r="G4" s="171" t="s">
        <v>204</v>
      </c>
      <c r="H4" s="171" t="s">
        <v>203</v>
      </c>
      <c r="I4" s="171" t="s">
        <v>28</v>
      </c>
      <c r="J4" s="171" t="s">
        <v>204</v>
      </c>
      <c r="K4" s="171" t="s">
        <v>203</v>
      </c>
      <c r="L4" s="171" t="s">
        <v>28</v>
      </c>
      <c r="M4" s="171" t="s">
        <v>204</v>
      </c>
      <c r="N4" s="171" t="s">
        <v>203</v>
      </c>
      <c r="O4" s="171" t="s">
        <v>28</v>
      </c>
      <c r="P4" s="171" t="s">
        <v>204</v>
      </c>
      <c r="Q4" s="171" t="s">
        <v>203</v>
      </c>
      <c r="R4" s="171" t="s">
        <v>28</v>
      </c>
      <c r="S4" s="171" t="s">
        <v>204</v>
      </c>
    </row>
    <row r="5" spans="1:19" x14ac:dyDescent="0.2">
      <c r="A5" s="181" t="s">
        <v>193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</row>
    <row r="6" spans="1:19" x14ac:dyDescent="0.2">
      <c r="A6" s="173" t="s">
        <v>143</v>
      </c>
      <c r="B6" s="174">
        <v>686</v>
      </c>
      <c r="C6" s="174">
        <v>955</v>
      </c>
      <c r="D6" s="174">
        <v>16357</v>
      </c>
      <c r="E6" s="174">
        <v>674</v>
      </c>
      <c r="F6" s="174">
        <v>815</v>
      </c>
      <c r="G6" s="174">
        <v>15011</v>
      </c>
      <c r="H6" s="174">
        <v>597</v>
      </c>
      <c r="I6" s="174">
        <v>766</v>
      </c>
      <c r="J6" s="174">
        <v>12673</v>
      </c>
      <c r="K6" s="174">
        <v>606</v>
      </c>
      <c r="L6" s="174">
        <v>766</v>
      </c>
      <c r="M6" s="174">
        <v>13045</v>
      </c>
      <c r="N6" s="174">
        <v>608</v>
      </c>
      <c r="O6" s="174">
        <v>762</v>
      </c>
      <c r="P6" s="174">
        <v>11174</v>
      </c>
      <c r="Q6" s="174">
        <v>619</v>
      </c>
      <c r="R6" s="174">
        <v>1021</v>
      </c>
      <c r="S6" s="174">
        <v>10482</v>
      </c>
    </row>
    <row r="7" spans="1:19" x14ac:dyDescent="0.2">
      <c r="A7" s="175" t="s">
        <v>194</v>
      </c>
      <c r="B7" s="174">
        <v>255</v>
      </c>
      <c r="C7" s="174">
        <v>651</v>
      </c>
      <c r="D7" s="174">
        <v>6153</v>
      </c>
      <c r="E7" s="174">
        <v>288</v>
      </c>
      <c r="F7" s="174">
        <v>618</v>
      </c>
      <c r="G7" s="174">
        <v>6595</v>
      </c>
      <c r="H7" s="174">
        <v>258</v>
      </c>
      <c r="I7" s="174">
        <v>528</v>
      </c>
      <c r="J7" s="174">
        <v>5037</v>
      </c>
      <c r="K7" s="174">
        <v>254</v>
      </c>
      <c r="L7" s="174">
        <v>528</v>
      </c>
      <c r="M7" s="174">
        <v>4103</v>
      </c>
      <c r="N7" s="174">
        <v>239</v>
      </c>
      <c r="O7" s="174">
        <v>418</v>
      </c>
      <c r="P7" s="174">
        <v>3704</v>
      </c>
      <c r="Q7" s="174">
        <v>184</v>
      </c>
      <c r="R7" s="174">
        <v>533</v>
      </c>
      <c r="S7" s="174">
        <v>3593</v>
      </c>
    </row>
    <row r="8" spans="1:19" x14ac:dyDescent="0.2">
      <c r="A8" s="176" t="s">
        <v>195</v>
      </c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</row>
    <row r="9" spans="1:19" x14ac:dyDescent="0.2">
      <c r="A9" s="125" t="s">
        <v>27</v>
      </c>
      <c r="B9" s="177">
        <v>2236</v>
      </c>
      <c r="C9" s="126">
        <v>3098</v>
      </c>
      <c r="D9" s="126">
        <v>58777</v>
      </c>
      <c r="E9" s="177">
        <v>2088</v>
      </c>
      <c r="F9" s="126">
        <v>2931</v>
      </c>
      <c r="G9" s="126">
        <v>55242</v>
      </c>
      <c r="H9" s="177">
        <v>1921</v>
      </c>
      <c r="I9" s="177">
        <v>2713</v>
      </c>
      <c r="J9" s="177">
        <v>53524</v>
      </c>
      <c r="K9" s="177">
        <v>1818</v>
      </c>
      <c r="L9" s="177">
        <v>2590</v>
      </c>
      <c r="M9" s="177">
        <v>53390</v>
      </c>
      <c r="N9" s="177">
        <v>1692</v>
      </c>
      <c r="O9" s="177">
        <v>2420</v>
      </c>
      <c r="P9" s="177">
        <v>49883</v>
      </c>
      <c r="Q9" s="177">
        <v>1572</v>
      </c>
      <c r="R9" s="126">
        <v>2233</v>
      </c>
      <c r="S9" s="126">
        <v>47322</v>
      </c>
    </row>
    <row r="10" spans="1:19" x14ac:dyDescent="0.2">
      <c r="A10" s="125" t="s">
        <v>196</v>
      </c>
      <c r="B10" s="177">
        <v>556</v>
      </c>
      <c r="C10" s="126">
        <v>647</v>
      </c>
      <c r="D10" s="126">
        <v>6037</v>
      </c>
      <c r="E10" s="177">
        <v>691</v>
      </c>
      <c r="F10" s="126">
        <v>665</v>
      </c>
      <c r="G10" s="126">
        <v>6539</v>
      </c>
      <c r="H10" s="177">
        <v>649</v>
      </c>
      <c r="I10" s="177">
        <v>711</v>
      </c>
      <c r="J10" s="177">
        <v>6877</v>
      </c>
      <c r="K10" s="177">
        <v>713</v>
      </c>
      <c r="L10" s="177">
        <v>747</v>
      </c>
      <c r="M10" s="177">
        <v>7219</v>
      </c>
      <c r="N10" s="177">
        <v>763</v>
      </c>
      <c r="O10" s="177">
        <v>815</v>
      </c>
      <c r="P10" s="177">
        <v>7135</v>
      </c>
      <c r="Q10" s="177">
        <v>809</v>
      </c>
      <c r="R10" s="126">
        <v>894</v>
      </c>
      <c r="S10" s="126">
        <v>7260</v>
      </c>
    </row>
    <row r="11" spans="1:19" x14ac:dyDescent="0.2">
      <c r="A11" s="125" t="s">
        <v>197</v>
      </c>
      <c r="B11" s="126">
        <v>35</v>
      </c>
      <c r="C11" s="126">
        <v>114</v>
      </c>
      <c r="D11" s="126">
        <v>10566</v>
      </c>
      <c r="E11" s="126">
        <v>34</v>
      </c>
      <c r="F11" s="126">
        <v>109</v>
      </c>
      <c r="G11" s="126">
        <v>10345</v>
      </c>
      <c r="H11" s="126">
        <v>37</v>
      </c>
      <c r="I11" s="126">
        <v>120</v>
      </c>
      <c r="J11" s="126">
        <v>10626</v>
      </c>
      <c r="K11" s="126">
        <v>37</v>
      </c>
      <c r="L11" s="126">
        <v>120</v>
      </c>
      <c r="M11" s="126">
        <v>9986</v>
      </c>
      <c r="N11" s="126">
        <v>40</v>
      </c>
      <c r="O11" s="126">
        <v>72</v>
      </c>
      <c r="P11" s="126">
        <v>8526</v>
      </c>
      <c r="Q11" s="126">
        <v>42</v>
      </c>
      <c r="R11" s="126">
        <v>109</v>
      </c>
      <c r="S11" s="126">
        <v>7920</v>
      </c>
    </row>
    <row r="12" spans="1:19" x14ac:dyDescent="0.2">
      <c r="A12" s="125" t="s">
        <v>198</v>
      </c>
      <c r="B12" s="126">
        <v>42</v>
      </c>
      <c r="C12" s="126">
        <v>89</v>
      </c>
      <c r="D12" s="126">
        <v>1262</v>
      </c>
      <c r="E12" s="126">
        <v>44</v>
      </c>
      <c r="F12" s="126">
        <v>84</v>
      </c>
      <c r="G12" s="126">
        <v>957</v>
      </c>
      <c r="H12" s="126">
        <v>44</v>
      </c>
      <c r="I12" s="126">
        <v>69</v>
      </c>
      <c r="J12" s="126">
        <v>817</v>
      </c>
      <c r="K12" s="126">
        <v>43</v>
      </c>
      <c r="L12" s="126">
        <v>70</v>
      </c>
      <c r="M12" s="126">
        <v>757</v>
      </c>
      <c r="N12" s="126">
        <v>65</v>
      </c>
      <c r="O12" s="126">
        <v>100</v>
      </c>
      <c r="P12" s="126">
        <v>924</v>
      </c>
      <c r="Q12" s="126">
        <v>76</v>
      </c>
      <c r="R12" s="126">
        <v>117</v>
      </c>
      <c r="S12" s="126">
        <v>846</v>
      </c>
    </row>
    <row r="13" spans="1:19" x14ac:dyDescent="0.2">
      <c r="A13" s="125" t="s">
        <v>237</v>
      </c>
      <c r="B13" s="126">
        <v>75</v>
      </c>
      <c r="C13" s="126">
        <v>75</v>
      </c>
      <c r="D13" s="126">
        <v>146</v>
      </c>
      <c r="E13" s="126">
        <v>74</v>
      </c>
      <c r="F13" s="126">
        <v>74</v>
      </c>
      <c r="G13" s="126">
        <v>187</v>
      </c>
      <c r="H13" s="126">
        <v>85</v>
      </c>
      <c r="I13" s="126">
        <v>86</v>
      </c>
      <c r="J13" s="126">
        <v>240</v>
      </c>
      <c r="K13" s="126">
        <v>84</v>
      </c>
      <c r="L13" s="126">
        <v>85</v>
      </c>
      <c r="M13" s="126">
        <v>233</v>
      </c>
      <c r="N13" s="126">
        <v>79</v>
      </c>
      <c r="O13" s="126">
        <v>79</v>
      </c>
      <c r="P13" s="126">
        <v>170</v>
      </c>
      <c r="Q13" s="126">
        <v>87</v>
      </c>
      <c r="R13" s="126">
        <v>87</v>
      </c>
      <c r="S13" s="126">
        <v>239</v>
      </c>
    </row>
    <row r="14" spans="1:19" x14ac:dyDescent="0.2">
      <c r="A14" s="125" t="s">
        <v>199</v>
      </c>
      <c r="B14" s="126">
        <v>14</v>
      </c>
      <c r="C14" s="126">
        <v>16</v>
      </c>
      <c r="D14" s="126">
        <v>84</v>
      </c>
      <c r="E14" s="126">
        <v>14</v>
      </c>
      <c r="F14" s="126">
        <v>22</v>
      </c>
      <c r="G14" s="126">
        <v>75</v>
      </c>
      <c r="H14" s="126">
        <v>14</v>
      </c>
      <c r="I14" s="126">
        <v>17</v>
      </c>
      <c r="J14" s="126">
        <v>96</v>
      </c>
      <c r="K14" s="126">
        <v>14</v>
      </c>
      <c r="L14" s="126">
        <v>17</v>
      </c>
      <c r="M14" s="126">
        <v>91</v>
      </c>
      <c r="N14" s="126">
        <v>15</v>
      </c>
      <c r="O14" s="126">
        <v>15</v>
      </c>
      <c r="P14" s="126">
        <v>62</v>
      </c>
      <c r="Q14" s="126">
        <v>15</v>
      </c>
      <c r="R14" s="126">
        <v>15</v>
      </c>
      <c r="S14" s="126">
        <v>63</v>
      </c>
    </row>
    <row r="15" spans="1:19" x14ac:dyDescent="0.2">
      <c r="A15" s="125" t="s">
        <v>200</v>
      </c>
      <c r="B15" s="126">
        <v>104</v>
      </c>
      <c r="C15" s="126">
        <v>104</v>
      </c>
      <c r="D15" s="126">
        <v>75</v>
      </c>
      <c r="E15" s="126">
        <v>144</v>
      </c>
      <c r="F15" s="126">
        <v>144</v>
      </c>
      <c r="G15" s="126">
        <v>79</v>
      </c>
      <c r="H15" s="126">
        <v>113</v>
      </c>
      <c r="I15" s="126">
        <v>113</v>
      </c>
      <c r="J15" s="126">
        <v>72</v>
      </c>
      <c r="K15" s="126">
        <v>155</v>
      </c>
      <c r="L15" s="126">
        <v>155</v>
      </c>
      <c r="M15" s="126">
        <v>74</v>
      </c>
      <c r="N15" s="126">
        <v>165</v>
      </c>
      <c r="O15" s="126">
        <v>165</v>
      </c>
      <c r="P15" s="126">
        <v>79</v>
      </c>
      <c r="Q15" s="126">
        <v>179</v>
      </c>
      <c r="R15" s="126">
        <v>179</v>
      </c>
      <c r="S15" s="126">
        <v>95</v>
      </c>
    </row>
    <row r="16" spans="1:19" x14ac:dyDescent="0.2">
      <c r="A16" s="178" t="s">
        <v>201</v>
      </c>
      <c r="B16" s="178">
        <v>3990</v>
      </c>
      <c r="C16" s="178">
        <v>5696</v>
      </c>
      <c r="D16" s="178">
        <v>98009</v>
      </c>
      <c r="E16" s="178">
        <v>4038</v>
      </c>
      <c r="F16" s="178">
        <v>5420</v>
      </c>
      <c r="G16" s="178">
        <v>95030</v>
      </c>
      <c r="H16" s="178">
        <v>3705</v>
      </c>
      <c r="I16" s="178">
        <v>5067</v>
      </c>
      <c r="J16" s="178">
        <v>86463</v>
      </c>
      <c r="K16" s="178">
        <v>3711</v>
      </c>
      <c r="L16" s="178">
        <v>4937</v>
      </c>
      <c r="M16" s="178">
        <v>87693</v>
      </c>
      <c r="N16" s="178">
        <v>3653</v>
      </c>
      <c r="O16" s="178">
        <v>4780</v>
      </c>
      <c r="P16" s="178">
        <v>79942</v>
      </c>
      <c r="Q16" s="178">
        <v>3570</v>
      </c>
      <c r="R16" s="178">
        <v>5172</v>
      </c>
      <c r="S16" s="178">
        <v>76843</v>
      </c>
    </row>
    <row r="17" spans="1:19" x14ac:dyDescent="0.2">
      <c r="A17" s="179" t="s">
        <v>30</v>
      </c>
      <c r="B17" s="126">
        <v>4003</v>
      </c>
      <c r="C17" s="126">
        <v>5749</v>
      </c>
      <c r="D17" s="126">
        <v>99457</v>
      </c>
      <c r="E17" s="126">
        <v>4051</v>
      </c>
      <c r="F17" s="126">
        <v>5462</v>
      </c>
      <c r="G17" s="126">
        <v>95030</v>
      </c>
      <c r="H17" s="126">
        <v>3718</v>
      </c>
      <c r="I17" s="126">
        <v>5123</v>
      </c>
      <c r="J17" s="126">
        <v>89962</v>
      </c>
      <c r="K17" s="126">
        <v>3724</v>
      </c>
      <c r="L17" s="126">
        <v>5078</v>
      </c>
      <c r="M17" s="126">
        <v>88898</v>
      </c>
      <c r="N17" s="126">
        <v>3666</v>
      </c>
      <c r="O17" s="126">
        <v>4846</v>
      </c>
      <c r="P17" s="126">
        <v>81657</v>
      </c>
      <c r="Q17" s="126">
        <v>3583</v>
      </c>
      <c r="R17" s="126">
        <v>5188</v>
      </c>
      <c r="S17" s="126">
        <v>77820</v>
      </c>
    </row>
    <row r="18" spans="1:19" x14ac:dyDescent="0.2">
      <c r="A18" s="180" t="s">
        <v>205</v>
      </c>
      <c r="B18" s="180"/>
      <c r="C18" s="180"/>
      <c r="D18" s="180"/>
      <c r="E18" s="180"/>
      <c r="F18" s="180"/>
      <c r="G18" s="180"/>
      <c r="H18" s="126"/>
      <c r="I18" s="126"/>
      <c r="J18" s="126"/>
      <c r="K18" s="121"/>
      <c r="L18" s="119"/>
      <c r="M18" s="146"/>
      <c r="N18" s="119"/>
      <c r="O18" s="119"/>
      <c r="P18" s="146"/>
      <c r="Q18" s="119"/>
      <c r="R18" s="119"/>
      <c r="S18" s="146"/>
    </row>
    <row r="19" spans="1:19" x14ac:dyDescent="0.2">
      <c r="A19" s="180" t="s">
        <v>206</v>
      </c>
      <c r="B19" s="180"/>
      <c r="C19" s="180"/>
      <c r="D19" s="180"/>
      <c r="E19" s="180"/>
      <c r="F19" s="180"/>
      <c r="G19" s="180"/>
      <c r="H19" s="126"/>
      <c r="I19" s="126"/>
      <c r="J19" s="126"/>
      <c r="K19" s="121"/>
      <c r="L19" s="119"/>
      <c r="M19" s="146"/>
      <c r="N19" s="119"/>
      <c r="O19" s="119"/>
      <c r="P19" s="146"/>
      <c r="Q19" s="119"/>
      <c r="R19" s="119"/>
      <c r="S19" s="146"/>
    </row>
  </sheetData>
  <mergeCells count="6">
    <mergeCell ref="Q3:S3"/>
    <mergeCell ref="B3:D3"/>
    <mergeCell ref="E3:G3"/>
    <mergeCell ref="H3:J3"/>
    <mergeCell ref="K3:M3"/>
    <mergeCell ref="N3:P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4746-2600-4DFA-A5E4-380E8F91FD34}">
  <sheetPr>
    <tabColor rgb="FF92D050"/>
  </sheetPr>
  <dimension ref="A1:H9"/>
  <sheetViews>
    <sheetView workbookViewId="0"/>
  </sheetViews>
  <sheetFormatPr baseColWidth="10" defaultRowHeight="12.75" x14ac:dyDescent="0.2"/>
  <cols>
    <col min="1" max="1" width="18.42578125" customWidth="1"/>
    <col min="2" max="2" width="15" customWidth="1"/>
    <col min="3" max="3" width="16.7109375" customWidth="1"/>
  </cols>
  <sheetData>
    <row r="1" spans="1:8" ht="15.75" thickBot="1" x14ac:dyDescent="0.3">
      <c r="A1" s="118" t="s">
        <v>165</v>
      </c>
      <c r="B1" s="118"/>
      <c r="C1" s="146"/>
      <c r="D1" s="146"/>
      <c r="E1" s="146"/>
      <c r="F1" s="183"/>
      <c r="G1" s="146"/>
      <c r="H1" s="146"/>
    </row>
    <row r="2" spans="1:8" ht="27.75" thickBot="1" x14ac:dyDescent="0.25">
      <c r="A2" s="184"/>
      <c r="B2" s="190" t="s">
        <v>209</v>
      </c>
      <c r="C2" s="190" t="s">
        <v>210</v>
      </c>
      <c r="D2" s="146"/>
      <c r="E2" s="146"/>
      <c r="F2" s="146"/>
      <c r="G2" s="146"/>
      <c r="H2" s="146"/>
    </row>
    <row r="3" spans="1:8" x14ac:dyDescent="0.2">
      <c r="A3" s="185" t="s">
        <v>194</v>
      </c>
      <c r="B3" s="121">
        <v>657.99</v>
      </c>
      <c r="C3" s="121" t="s">
        <v>207</v>
      </c>
      <c r="D3" s="186"/>
      <c r="E3" s="146"/>
      <c r="F3" s="146"/>
      <c r="G3" s="146"/>
      <c r="H3" s="146"/>
    </row>
    <row r="4" spans="1:8" x14ac:dyDescent="0.2">
      <c r="A4" s="187" t="s">
        <v>143</v>
      </c>
      <c r="B4" s="188">
        <v>126.64</v>
      </c>
      <c r="C4" s="188" t="s">
        <v>208</v>
      </c>
      <c r="D4" s="186"/>
      <c r="E4" s="146"/>
      <c r="F4" s="146"/>
      <c r="G4" s="146"/>
      <c r="H4" s="146"/>
    </row>
    <row r="5" spans="1:8" x14ac:dyDescent="0.2">
      <c r="A5" s="189" t="s">
        <v>30</v>
      </c>
      <c r="B5" s="178">
        <v>784.91</v>
      </c>
      <c r="C5" s="178">
        <v>20518</v>
      </c>
      <c r="D5" s="146"/>
      <c r="E5" s="146"/>
      <c r="F5" s="146"/>
      <c r="G5" s="146"/>
      <c r="H5" s="146"/>
    </row>
    <row r="6" spans="1:8" s="193" customFormat="1" x14ac:dyDescent="0.2">
      <c r="A6" s="191" t="s">
        <v>206</v>
      </c>
      <c r="B6" s="191"/>
      <c r="C6" s="192"/>
      <c r="D6" s="192"/>
      <c r="E6" s="192"/>
      <c r="F6" s="192"/>
      <c r="G6" s="192"/>
      <c r="H6" s="192"/>
    </row>
    <row r="7" spans="1:8" x14ac:dyDescent="0.2">
      <c r="A7" s="119" t="s">
        <v>211</v>
      </c>
      <c r="D7" s="146"/>
      <c r="E7" s="146"/>
      <c r="F7" s="146"/>
      <c r="G7" s="146"/>
      <c r="H7" s="146"/>
    </row>
    <row r="8" spans="1:8" x14ac:dyDescent="0.2">
      <c r="A8" s="119" t="s">
        <v>212</v>
      </c>
      <c r="B8" s="119"/>
      <c r="C8" s="146"/>
      <c r="D8" s="146"/>
      <c r="E8" s="146"/>
      <c r="F8" s="146"/>
      <c r="G8" s="146"/>
      <c r="H8" s="146"/>
    </row>
    <row r="9" spans="1:8" x14ac:dyDescent="0.2">
      <c r="A9" s="119"/>
      <c r="B9" s="119"/>
      <c r="C9" s="146"/>
      <c r="D9" s="146"/>
      <c r="E9" s="146"/>
      <c r="F9" s="146"/>
      <c r="G9" s="146"/>
      <c r="H9" s="1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46014-883A-439A-9116-2DC0EFD6A06D}">
  <sheetPr>
    <tabColor rgb="FF92D050"/>
  </sheetPr>
  <dimension ref="A1:S23"/>
  <sheetViews>
    <sheetView workbookViewId="0"/>
  </sheetViews>
  <sheetFormatPr baseColWidth="10" defaultColWidth="25.5703125" defaultRowHeight="12.75" x14ac:dyDescent="0.2"/>
  <cols>
    <col min="1" max="1" width="29.85546875" customWidth="1"/>
    <col min="2" max="2" width="12.85546875" customWidth="1"/>
    <col min="3" max="3" width="12.5703125" customWidth="1"/>
    <col min="4" max="4" width="12.140625" customWidth="1"/>
    <col min="5" max="5" width="11.7109375" bestFit="1" customWidth="1"/>
    <col min="6" max="6" width="15.5703125" customWidth="1"/>
    <col min="7" max="7" width="15.140625" customWidth="1"/>
    <col min="8" max="8" width="16.85546875" customWidth="1"/>
    <col min="9" max="9" width="13.7109375" customWidth="1"/>
    <col min="10" max="10" width="11.5703125" customWidth="1"/>
    <col min="11" max="11" width="13" customWidth="1"/>
    <col min="12" max="12" width="16.42578125" customWidth="1"/>
    <col min="13" max="13" width="12.140625" customWidth="1"/>
    <col min="14" max="14" width="10.85546875" customWidth="1"/>
    <col min="15" max="15" width="13.28515625" customWidth="1"/>
    <col min="16" max="16" width="12.5703125" customWidth="1"/>
    <col min="17" max="18" width="12.42578125" customWidth="1"/>
    <col min="19" max="19" width="11.7109375" customWidth="1"/>
  </cols>
  <sheetData>
    <row r="1" spans="1:19" ht="15" x14ac:dyDescent="0.25">
      <c r="A1" s="118" t="s">
        <v>166</v>
      </c>
      <c r="B1" s="118"/>
      <c r="C1" s="118"/>
      <c r="D1" s="118"/>
      <c r="E1" s="118"/>
      <c r="F1" s="118"/>
      <c r="G1" s="118"/>
      <c r="H1" s="119"/>
      <c r="I1" s="119"/>
      <c r="J1" s="146"/>
      <c r="K1" s="119"/>
      <c r="L1" s="119"/>
      <c r="M1" s="146"/>
      <c r="N1" s="146"/>
      <c r="O1" s="146"/>
      <c r="P1" s="146"/>
      <c r="Q1" s="146"/>
      <c r="R1" s="146"/>
      <c r="S1" s="146"/>
    </row>
    <row r="2" spans="1:19" ht="15" x14ac:dyDescent="0.25">
      <c r="A2" s="118" t="s">
        <v>213</v>
      </c>
      <c r="B2" s="194"/>
      <c r="C2" s="194"/>
      <c r="D2" s="194"/>
      <c r="E2" s="194"/>
      <c r="F2" s="194"/>
      <c r="G2" s="194"/>
      <c r="H2" s="195"/>
      <c r="I2" s="146"/>
      <c r="J2" s="119"/>
      <c r="K2" s="195"/>
      <c r="L2" s="146"/>
      <c r="M2" s="119"/>
      <c r="N2" s="119"/>
      <c r="O2" s="119"/>
      <c r="P2" s="119"/>
      <c r="Q2" s="119"/>
      <c r="R2" s="119"/>
      <c r="S2" s="119"/>
    </row>
    <row r="3" spans="1:19" x14ac:dyDescent="0.2">
      <c r="A3" s="119"/>
      <c r="B3" s="270">
        <v>2024</v>
      </c>
      <c r="C3" s="270"/>
      <c r="D3" s="270"/>
      <c r="E3" s="270">
        <v>2022</v>
      </c>
      <c r="F3" s="270"/>
      <c r="G3" s="270"/>
      <c r="H3" s="270">
        <v>2020</v>
      </c>
      <c r="I3" s="270"/>
      <c r="J3" s="270"/>
      <c r="K3" s="270">
        <v>2018</v>
      </c>
      <c r="L3" s="270"/>
      <c r="M3" s="270"/>
      <c r="N3" s="270">
        <v>2016</v>
      </c>
      <c r="O3" s="270"/>
      <c r="P3" s="270"/>
      <c r="Q3" s="270">
        <v>2014</v>
      </c>
      <c r="R3" s="270"/>
      <c r="S3" s="270"/>
    </row>
    <row r="4" spans="1:19" ht="34.5" customHeight="1" x14ac:dyDescent="0.2">
      <c r="A4" s="119"/>
      <c r="B4" s="171" t="s">
        <v>120</v>
      </c>
      <c r="C4" s="171" t="s">
        <v>215</v>
      </c>
      <c r="D4" s="171" t="s">
        <v>216</v>
      </c>
      <c r="E4" s="171" t="s">
        <v>120</v>
      </c>
      <c r="F4" s="171" t="s">
        <v>215</v>
      </c>
      <c r="G4" s="171" t="s">
        <v>216</v>
      </c>
      <c r="H4" s="171" t="s">
        <v>120</v>
      </c>
      <c r="I4" s="171" t="s">
        <v>215</v>
      </c>
      <c r="J4" s="171" t="s">
        <v>216</v>
      </c>
      <c r="K4" s="171" t="s">
        <v>120</v>
      </c>
      <c r="L4" s="171" t="s">
        <v>215</v>
      </c>
      <c r="M4" s="171" t="s">
        <v>216</v>
      </c>
      <c r="N4" s="171" t="s">
        <v>120</v>
      </c>
      <c r="O4" s="171" t="s">
        <v>215</v>
      </c>
      <c r="P4" s="171" t="s">
        <v>216</v>
      </c>
      <c r="Q4" s="171" t="s">
        <v>120</v>
      </c>
      <c r="R4" s="171" t="s">
        <v>215</v>
      </c>
      <c r="S4" s="171" t="s">
        <v>216</v>
      </c>
    </row>
    <row r="5" spans="1:19" x14ac:dyDescent="0.2">
      <c r="A5" s="199" t="s">
        <v>193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</row>
    <row r="6" spans="1:19" x14ac:dyDescent="0.2">
      <c r="A6" s="126" t="s">
        <v>143</v>
      </c>
      <c r="B6" s="174">
        <v>581284828</v>
      </c>
      <c r="C6" s="174">
        <v>282182778</v>
      </c>
      <c r="D6" s="174">
        <v>548157580</v>
      </c>
      <c r="E6" s="174">
        <v>541742008</v>
      </c>
      <c r="F6" s="174">
        <v>264560011</v>
      </c>
      <c r="G6" s="174">
        <v>437593338</v>
      </c>
      <c r="H6" s="174">
        <v>441768009</v>
      </c>
      <c r="I6" s="174">
        <v>176730928</v>
      </c>
      <c r="J6" s="174">
        <v>-99702192</v>
      </c>
      <c r="K6" s="174">
        <v>566774214</v>
      </c>
      <c r="L6" s="174">
        <v>219152609</v>
      </c>
      <c r="M6" s="174">
        <v>144981258</v>
      </c>
      <c r="N6" s="174">
        <v>441966336</v>
      </c>
      <c r="O6" s="174">
        <v>158815149</v>
      </c>
      <c r="P6" s="174">
        <v>20359637</v>
      </c>
      <c r="Q6" s="174">
        <v>524009095</v>
      </c>
      <c r="R6" s="174">
        <v>266927000</v>
      </c>
      <c r="S6" s="174">
        <v>6417997</v>
      </c>
    </row>
    <row r="7" spans="1:19" x14ac:dyDescent="0.2">
      <c r="A7" s="126" t="s">
        <v>194</v>
      </c>
      <c r="B7" s="174">
        <v>183935930</v>
      </c>
      <c r="C7" s="174">
        <v>83329750</v>
      </c>
      <c r="D7" s="174">
        <v>-4704327</v>
      </c>
      <c r="E7" s="174">
        <v>220758902</v>
      </c>
      <c r="F7" s="174">
        <v>126995957</v>
      </c>
      <c r="G7" s="174">
        <v>11880811</v>
      </c>
      <c r="H7" s="174">
        <v>142750786</v>
      </c>
      <c r="I7" s="174">
        <v>75229487</v>
      </c>
      <c r="J7" s="174">
        <v>-2715056</v>
      </c>
      <c r="K7" s="174">
        <v>116088431</v>
      </c>
      <c r="L7" s="174">
        <v>45212815</v>
      </c>
      <c r="M7" s="174">
        <v>6964653</v>
      </c>
      <c r="N7" s="174">
        <v>90502772</v>
      </c>
      <c r="O7" s="174">
        <v>16535783</v>
      </c>
      <c r="P7" s="174">
        <v>-1703249</v>
      </c>
      <c r="Q7" s="174">
        <v>92434283</v>
      </c>
      <c r="R7" s="174">
        <v>44588000</v>
      </c>
      <c r="S7" s="174">
        <v>1447283</v>
      </c>
    </row>
    <row r="8" spans="1:19" x14ac:dyDescent="0.2">
      <c r="A8" s="200" t="s">
        <v>195</v>
      </c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</row>
    <row r="9" spans="1:19" x14ac:dyDescent="0.2">
      <c r="A9" s="126" t="s">
        <v>197</v>
      </c>
      <c r="B9" s="126">
        <v>385740589</v>
      </c>
      <c r="C9" s="126">
        <v>171625162</v>
      </c>
      <c r="D9" s="126">
        <v>12349381</v>
      </c>
      <c r="E9" s="126">
        <v>366408808</v>
      </c>
      <c r="F9" s="126">
        <v>152728943</v>
      </c>
      <c r="G9" s="126">
        <v>8718248</v>
      </c>
      <c r="H9" s="126">
        <v>311710042</v>
      </c>
      <c r="I9" s="126">
        <v>141004753</v>
      </c>
      <c r="J9" s="126">
        <v>-3514295</v>
      </c>
      <c r="K9" s="126">
        <v>374345154</v>
      </c>
      <c r="L9" s="126">
        <v>142589542</v>
      </c>
      <c r="M9" s="126">
        <v>13427368</v>
      </c>
      <c r="N9" s="126">
        <v>311633567</v>
      </c>
      <c r="O9" s="126">
        <v>34612142</v>
      </c>
      <c r="P9" s="126">
        <v>23528514</v>
      </c>
      <c r="Q9" s="126">
        <v>229053360</v>
      </c>
      <c r="R9" s="126">
        <v>118351000</v>
      </c>
      <c r="S9" s="126">
        <v>6219029</v>
      </c>
    </row>
    <row r="10" spans="1:19" x14ac:dyDescent="0.2">
      <c r="A10" s="126" t="s">
        <v>198</v>
      </c>
      <c r="B10" s="126">
        <v>44638537</v>
      </c>
      <c r="C10" s="126">
        <v>24704573</v>
      </c>
      <c r="D10" s="126">
        <v>2346580</v>
      </c>
      <c r="E10" s="126">
        <v>37713513</v>
      </c>
      <c r="F10" s="126">
        <v>19544061</v>
      </c>
      <c r="G10" s="126">
        <v>5993173</v>
      </c>
      <c r="H10" s="126">
        <v>16641134</v>
      </c>
      <c r="I10" s="126">
        <v>7737948</v>
      </c>
      <c r="J10" s="126">
        <v>-509551</v>
      </c>
      <c r="K10" s="126">
        <v>21773415</v>
      </c>
      <c r="L10" s="126">
        <v>10045637</v>
      </c>
      <c r="M10" s="126">
        <v>-486423</v>
      </c>
      <c r="N10" s="126">
        <v>36288405</v>
      </c>
      <c r="O10" s="126">
        <v>3583721</v>
      </c>
      <c r="P10" s="126">
        <v>560052</v>
      </c>
      <c r="Q10" s="126">
        <v>33862744</v>
      </c>
      <c r="R10" s="126">
        <v>16188000</v>
      </c>
      <c r="S10" s="126">
        <v>2039983</v>
      </c>
    </row>
    <row r="11" spans="1:19" x14ac:dyDescent="0.2">
      <c r="A11" s="126" t="s">
        <v>237</v>
      </c>
      <c r="B11" s="126">
        <v>116485901</v>
      </c>
      <c r="C11" s="126">
        <v>10918564</v>
      </c>
      <c r="D11" s="126">
        <v>4805321</v>
      </c>
      <c r="E11" s="126">
        <v>58870272</v>
      </c>
      <c r="F11" s="126">
        <v>10255237</v>
      </c>
      <c r="G11" s="126">
        <v>1402532</v>
      </c>
      <c r="H11" s="126">
        <v>65146730</v>
      </c>
      <c r="I11" s="126">
        <v>6123896</v>
      </c>
      <c r="J11" s="126">
        <v>-433330</v>
      </c>
      <c r="K11" s="126">
        <v>74426287</v>
      </c>
      <c r="L11" s="126">
        <v>10409887</v>
      </c>
      <c r="M11" s="126">
        <v>-8955373</v>
      </c>
      <c r="N11" s="126">
        <v>51207992</v>
      </c>
      <c r="O11" s="126">
        <v>7097322</v>
      </c>
      <c r="P11" s="126">
        <v>1012137</v>
      </c>
      <c r="Q11" s="126">
        <v>40498269</v>
      </c>
      <c r="R11" s="126">
        <v>8024000</v>
      </c>
      <c r="S11" s="126">
        <v>903312</v>
      </c>
    </row>
    <row r="12" spans="1:19" x14ac:dyDescent="0.2">
      <c r="A12" s="126" t="s">
        <v>199</v>
      </c>
      <c r="B12" s="126">
        <v>85684041</v>
      </c>
      <c r="C12" s="126">
        <v>3269864</v>
      </c>
      <c r="D12" s="126">
        <v>-417627</v>
      </c>
      <c r="E12" s="126">
        <v>67529039</v>
      </c>
      <c r="F12" s="126">
        <v>1952603</v>
      </c>
      <c r="G12" s="126">
        <v>-2125911</v>
      </c>
      <c r="H12" s="126">
        <v>66311519</v>
      </c>
      <c r="I12" s="126">
        <v>3065985</v>
      </c>
      <c r="J12" s="126">
        <v>-1461912</v>
      </c>
      <c r="K12" s="126">
        <v>64416123</v>
      </c>
      <c r="L12" s="126">
        <v>4093542</v>
      </c>
      <c r="M12" s="126">
        <v>-100349</v>
      </c>
      <c r="N12" s="126">
        <v>37369141</v>
      </c>
      <c r="O12" s="126">
        <v>12035217</v>
      </c>
      <c r="P12" s="126">
        <v>1051687</v>
      </c>
      <c r="Q12" s="126">
        <v>31817185</v>
      </c>
      <c r="R12" s="126">
        <v>2331000</v>
      </c>
      <c r="S12" s="126">
        <v>-717328</v>
      </c>
    </row>
    <row r="13" spans="1:19" x14ac:dyDescent="0.2">
      <c r="A13" s="126" t="s">
        <v>200</v>
      </c>
      <c r="B13" s="126">
        <v>1239004028</v>
      </c>
      <c r="C13" s="121" t="s">
        <v>151</v>
      </c>
      <c r="D13" s="121" t="s">
        <v>151</v>
      </c>
      <c r="E13" s="126">
        <v>1123045766</v>
      </c>
      <c r="F13" s="121" t="s">
        <v>151</v>
      </c>
      <c r="G13" s="121" t="s">
        <v>151</v>
      </c>
      <c r="H13" s="121">
        <v>1056260092</v>
      </c>
      <c r="I13" s="121" t="s">
        <v>151</v>
      </c>
      <c r="J13" s="121" t="s">
        <v>151</v>
      </c>
      <c r="K13" s="121">
        <v>1026496716</v>
      </c>
      <c r="L13" s="121" t="s">
        <v>151</v>
      </c>
      <c r="M13" s="121" t="s">
        <v>151</v>
      </c>
      <c r="N13" s="126">
        <v>1097445300</v>
      </c>
      <c r="O13" s="126">
        <v>133853845</v>
      </c>
      <c r="P13" s="196" t="s">
        <v>151</v>
      </c>
      <c r="Q13" s="126">
        <v>1231566704</v>
      </c>
      <c r="R13" s="126">
        <v>10078000</v>
      </c>
      <c r="S13" s="126">
        <v>6875742</v>
      </c>
    </row>
    <row r="14" spans="1:19" x14ac:dyDescent="0.2">
      <c r="A14" s="126" t="s">
        <v>27</v>
      </c>
      <c r="B14" s="126">
        <v>10484071277</v>
      </c>
      <c r="C14" s="126">
        <v>3665853295</v>
      </c>
      <c r="D14" s="126">
        <v>834805997</v>
      </c>
      <c r="E14" s="126">
        <v>8974525050</v>
      </c>
      <c r="F14" s="126">
        <v>2696265803</v>
      </c>
      <c r="G14" s="126">
        <v>493651699</v>
      </c>
      <c r="H14" s="126">
        <v>7476751621</v>
      </c>
      <c r="I14" s="126">
        <v>2439705914</v>
      </c>
      <c r="J14" s="126">
        <v>289906314</v>
      </c>
      <c r="K14" s="126">
        <v>7756386131</v>
      </c>
      <c r="L14" s="126">
        <v>2704133938</v>
      </c>
      <c r="M14" s="126">
        <v>360888752</v>
      </c>
      <c r="N14" s="126">
        <v>7174159205</v>
      </c>
      <c r="O14" s="126">
        <v>2636354713</v>
      </c>
      <c r="P14" s="126">
        <v>476584570</v>
      </c>
      <c r="Q14" s="126">
        <v>7060422858</v>
      </c>
      <c r="R14" s="126">
        <v>2358884955</v>
      </c>
      <c r="S14" s="126">
        <v>80733905</v>
      </c>
    </row>
    <row r="15" spans="1:19" x14ac:dyDescent="0.2">
      <c r="A15" s="126" t="s">
        <v>196</v>
      </c>
      <c r="B15" s="126">
        <v>690852396</v>
      </c>
      <c r="C15" s="126">
        <v>298900588</v>
      </c>
      <c r="D15" s="126">
        <v>52114545</v>
      </c>
      <c r="E15" s="126">
        <v>654137935</v>
      </c>
      <c r="F15" s="126">
        <v>261912085</v>
      </c>
      <c r="G15" s="126">
        <v>28358667</v>
      </c>
      <c r="H15" s="126">
        <v>597315707</v>
      </c>
      <c r="I15" s="126">
        <v>220628847</v>
      </c>
      <c r="J15" s="126">
        <v>23569647</v>
      </c>
      <c r="K15" s="126">
        <v>728243596</v>
      </c>
      <c r="L15" s="126">
        <v>312601308</v>
      </c>
      <c r="M15" s="126">
        <v>54764887</v>
      </c>
      <c r="N15" s="126">
        <v>625346865</v>
      </c>
      <c r="O15" s="126">
        <v>275304511</v>
      </c>
      <c r="P15" s="126">
        <v>30094214</v>
      </c>
      <c r="Q15" s="126">
        <v>630349537</v>
      </c>
      <c r="R15" s="126">
        <v>256243312</v>
      </c>
      <c r="S15" s="126">
        <v>11416564</v>
      </c>
    </row>
    <row r="16" spans="1:19" x14ac:dyDescent="0.2">
      <c r="A16" s="197" t="s">
        <v>214</v>
      </c>
      <c r="B16" s="197">
        <v>13739783818</v>
      </c>
      <c r="C16" s="197">
        <v>4517348716</v>
      </c>
      <c r="D16" s="197">
        <v>1447581416</v>
      </c>
      <c r="E16" s="197">
        <v>12007034644</v>
      </c>
      <c r="F16" s="197">
        <v>3512336332</v>
      </c>
      <c r="G16" s="197">
        <v>985218483</v>
      </c>
      <c r="H16" s="197">
        <v>10073815827</v>
      </c>
      <c r="I16" s="197">
        <v>3327626023</v>
      </c>
      <c r="J16" s="197">
        <v>206013598</v>
      </c>
      <c r="K16" s="197">
        <v>10708507772</v>
      </c>
      <c r="L16" s="197">
        <v>3432673074</v>
      </c>
      <c r="M16" s="197">
        <v>571500603</v>
      </c>
      <c r="N16" s="197">
        <v>9773248851</v>
      </c>
      <c r="O16" s="197">
        <v>3237868265</v>
      </c>
      <c r="P16" s="197">
        <v>549471999</v>
      </c>
      <c r="Q16" s="197">
        <v>9854938841</v>
      </c>
      <c r="R16" s="197">
        <v>3067572000</v>
      </c>
      <c r="S16" s="197">
        <v>114357158</v>
      </c>
    </row>
    <row r="17" spans="1:19" x14ac:dyDescent="0.2">
      <c r="A17" s="126" t="s">
        <v>30</v>
      </c>
      <c r="B17" s="198">
        <v>13811697527</v>
      </c>
      <c r="C17" s="198">
        <v>4540784574</v>
      </c>
      <c r="D17" s="198">
        <v>1449457450</v>
      </c>
      <c r="E17" s="198">
        <v>12044731293</v>
      </c>
      <c r="F17" s="198">
        <v>3534214700</v>
      </c>
      <c r="G17" s="198">
        <v>985472557</v>
      </c>
      <c r="H17" s="198">
        <v>10103358299</v>
      </c>
      <c r="I17" s="198">
        <v>3340863125</v>
      </c>
      <c r="J17" s="198">
        <v>204823327</v>
      </c>
      <c r="K17" s="198">
        <v>10729495686</v>
      </c>
      <c r="L17" s="198">
        <v>3448458282</v>
      </c>
      <c r="M17" s="198">
        <v>571488518</v>
      </c>
      <c r="N17" s="198">
        <v>9865919584</v>
      </c>
      <c r="O17" s="198">
        <v>3278192404</v>
      </c>
      <c r="P17" s="198">
        <v>559911433</v>
      </c>
      <c r="Q17" s="198">
        <v>9874014035</v>
      </c>
      <c r="R17" s="198">
        <v>3081613000</v>
      </c>
      <c r="S17" s="198">
        <v>115336486</v>
      </c>
    </row>
    <row r="18" spans="1:19" x14ac:dyDescent="0.2">
      <c r="A18" s="126"/>
      <c r="B18" s="119"/>
      <c r="C18" s="119"/>
      <c r="D18" s="119"/>
      <c r="E18" s="119"/>
      <c r="F18" s="119"/>
      <c r="G18" s="119"/>
      <c r="H18" s="119"/>
      <c r="I18" s="119"/>
      <c r="J18" s="146"/>
      <c r="K18" s="119"/>
      <c r="L18" s="119"/>
      <c r="M18" s="146"/>
      <c r="N18" s="146"/>
      <c r="O18" s="146"/>
      <c r="P18" s="146"/>
      <c r="Q18" s="146"/>
      <c r="R18" s="146"/>
      <c r="S18" s="146"/>
    </row>
    <row r="19" spans="1:19" x14ac:dyDescent="0.2">
      <c r="A19" s="126" t="s">
        <v>217</v>
      </c>
      <c r="B19" s="180"/>
      <c r="C19" s="180"/>
      <c r="D19" s="180"/>
      <c r="E19" s="180"/>
      <c r="F19" s="180"/>
      <c r="G19" s="180"/>
      <c r="H19" s="126"/>
      <c r="I19" s="126"/>
      <c r="J19" s="126"/>
      <c r="K19" s="121"/>
      <c r="L19" s="119"/>
      <c r="M19" s="146"/>
      <c r="N19" s="119"/>
      <c r="O19" s="119"/>
      <c r="P19" s="146"/>
      <c r="Q19" s="119"/>
      <c r="R19" s="119"/>
      <c r="S19" s="146"/>
    </row>
    <row r="20" spans="1:19" s="193" customFormat="1" x14ac:dyDescent="0.2">
      <c r="A20" s="126" t="s">
        <v>206</v>
      </c>
      <c r="B20" s="191"/>
      <c r="C20" s="192"/>
      <c r="D20" s="192"/>
      <c r="E20" s="192"/>
      <c r="F20" s="192"/>
      <c r="G20" s="192"/>
      <c r="H20" s="192"/>
    </row>
    <row r="21" spans="1:19" x14ac:dyDescent="0.2">
      <c r="A21" s="126"/>
    </row>
    <row r="22" spans="1:19" x14ac:dyDescent="0.2">
      <c r="A22" s="126"/>
    </row>
    <row r="23" spans="1:19" x14ac:dyDescent="0.2">
      <c r="A23" s="126"/>
    </row>
  </sheetData>
  <mergeCells count="6">
    <mergeCell ref="Q3:S3"/>
    <mergeCell ref="B3:D3"/>
    <mergeCell ref="E3:G3"/>
    <mergeCell ref="H3:J3"/>
    <mergeCell ref="K3:M3"/>
    <mergeCell ref="N3:P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E49E2-7A91-4BB0-8D0B-8EB32D63A28E}">
  <sheetPr>
    <tabColor rgb="FF92D050"/>
  </sheetPr>
  <dimension ref="A1:G11"/>
  <sheetViews>
    <sheetView workbookViewId="0"/>
  </sheetViews>
  <sheetFormatPr baseColWidth="10" defaultRowHeight="12.75" x14ac:dyDescent="0.2"/>
  <cols>
    <col min="1" max="1" width="22.7109375" customWidth="1"/>
  </cols>
  <sheetData>
    <row r="1" spans="1:7" ht="15" x14ac:dyDescent="0.25">
      <c r="A1" s="118" t="s">
        <v>167</v>
      </c>
      <c r="B1" s="118"/>
      <c r="C1" s="118"/>
      <c r="D1" s="118"/>
      <c r="E1" s="119"/>
      <c r="F1" s="119"/>
      <c r="G1" s="146"/>
    </row>
    <row r="2" spans="1:7" x14ac:dyDescent="0.2">
      <c r="A2" s="119"/>
      <c r="B2" s="119"/>
      <c r="C2" s="119"/>
      <c r="D2" s="119"/>
      <c r="E2" s="119"/>
      <c r="F2" s="119"/>
      <c r="G2" s="146"/>
    </row>
    <row r="3" spans="1:7" x14ac:dyDescent="0.2">
      <c r="A3" s="201" t="s">
        <v>219</v>
      </c>
      <c r="B3" s="202" t="s">
        <v>218</v>
      </c>
      <c r="C3" s="202">
        <v>2022</v>
      </c>
      <c r="D3" s="202">
        <v>2020</v>
      </c>
      <c r="E3" s="202">
        <v>2018</v>
      </c>
      <c r="F3" s="202">
        <v>2016</v>
      </c>
      <c r="G3" s="202">
        <v>2014</v>
      </c>
    </row>
    <row r="4" spans="1:7" x14ac:dyDescent="0.2">
      <c r="A4" s="126" t="s">
        <v>28</v>
      </c>
      <c r="B4" s="200">
        <v>5696</v>
      </c>
      <c r="C4" s="126">
        <v>5420</v>
      </c>
      <c r="D4" s="126">
        <v>4937</v>
      </c>
      <c r="E4" s="126">
        <v>4932</v>
      </c>
      <c r="F4" s="126">
        <v>4780</v>
      </c>
      <c r="G4" s="126">
        <v>5172</v>
      </c>
    </row>
    <row r="5" spans="1:7" x14ac:dyDescent="0.2">
      <c r="A5" s="126" t="s">
        <v>204</v>
      </c>
      <c r="B5" s="200">
        <v>98009</v>
      </c>
      <c r="C5" s="126">
        <v>93608</v>
      </c>
      <c r="D5" s="126">
        <v>86463</v>
      </c>
      <c r="E5" s="126">
        <v>85457</v>
      </c>
      <c r="F5" s="126">
        <v>79942</v>
      </c>
      <c r="G5" s="126">
        <v>76843</v>
      </c>
    </row>
    <row r="6" spans="1:7" x14ac:dyDescent="0.2">
      <c r="A6" s="126" t="s">
        <v>120</v>
      </c>
      <c r="B6" s="200">
        <v>13739783818</v>
      </c>
      <c r="C6" s="126">
        <v>12007034644</v>
      </c>
      <c r="D6" s="126">
        <v>10073815827</v>
      </c>
      <c r="E6" s="126">
        <v>10634327783</v>
      </c>
      <c r="F6" s="126">
        <v>9773248851</v>
      </c>
      <c r="G6" s="126">
        <v>9854938841</v>
      </c>
    </row>
    <row r="7" spans="1:7" x14ac:dyDescent="0.2">
      <c r="A7" s="126" t="s">
        <v>220</v>
      </c>
      <c r="B7" s="200">
        <v>4099456043</v>
      </c>
      <c r="C7" s="126">
        <v>3224472982</v>
      </c>
      <c r="D7" s="126">
        <v>3071646101</v>
      </c>
      <c r="E7" s="126">
        <v>3029465464</v>
      </c>
      <c r="F7" s="126">
        <v>2822403424</v>
      </c>
      <c r="G7" s="126">
        <v>2647052917</v>
      </c>
    </row>
    <row r="8" spans="1:7" x14ac:dyDescent="0.2">
      <c r="A8" s="126" t="s">
        <v>215</v>
      </c>
      <c r="B8" s="200">
        <v>4514348716</v>
      </c>
      <c r="C8" s="126">
        <v>3512336332</v>
      </c>
      <c r="D8" s="126">
        <v>3327626023</v>
      </c>
      <c r="E8" s="126">
        <v>3404744143</v>
      </c>
      <c r="F8" s="126">
        <v>3237868265</v>
      </c>
      <c r="G8" s="126">
        <v>3067572</v>
      </c>
    </row>
    <row r="9" spans="1:7" x14ac:dyDescent="0.2">
      <c r="A9" s="203"/>
      <c r="B9" s="203"/>
      <c r="C9" s="203"/>
      <c r="D9" s="203"/>
      <c r="E9" s="126"/>
      <c r="F9" s="126"/>
      <c r="G9" s="146"/>
    </row>
    <row r="10" spans="1:7" x14ac:dyDescent="0.2">
      <c r="A10" s="180" t="s">
        <v>221</v>
      </c>
      <c r="B10" s="180"/>
      <c r="C10" s="180"/>
      <c r="D10" s="180"/>
      <c r="E10" s="180"/>
      <c r="F10" s="180"/>
      <c r="G10" s="180"/>
    </row>
    <row r="11" spans="1:7" x14ac:dyDescent="0.2">
      <c r="A11" s="180" t="s">
        <v>206</v>
      </c>
      <c r="B11" s="180"/>
      <c r="C11" s="180"/>
      <c r="D11" s="180"/>
      <c r="E11" s="119"/>
      <c r="F11" s="119"/>
      <c r="G11" s="14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0FFDB-2ABF-4AB3-AC67-7AF42B5AD502}">
  <sheetPr>
    <tabColor rgb="FF92D050"/>
  </sheetPr>
  <dimension ref="A1:I20"/>
  <sheetViews>
    <sheetView workbookViewId="0"/>
  </sheetViews>
  <sheetFormatPr baseColWidth="10" defaultRowHeight="12.75" x14ac:dyDescent="0.2"/>
  <sheetData>
    <row r="1" spans="1:9" ht="15" x14ac:dyDescent="0.25">
      <c r="A1" s="118" t="s">
        <v>168</v>
      </c>
      <c r="B1" s="118"/>
      <c r="C1" s="118"/>
      <c r="D1" s="118"/>
      <c r="E1" s="119"/>
      <c r="F1" s="119"/>
      <c r="G1" s="119"/>
      <c r="H1" s="119"/>
      <c r="I1" s="119"/>
    </row>
    <row r="2" spans="1:9" ht="54" x14ac:dyDescent="0.2">
      <c r="A2" s="120"/>
      <c r="B2" s="171" t="s">
        <v>222</v>
      </c>
      <c r="C2" s="171" t="s">
        <v>223</v>
      </c>
      <c r="D2" s="171" t="s">
        <v>224</v>
      </c>
      <c r="E2" s="119"/>
      <c r="F2" s="119"/>
      <c r="G2" s="119"/>
      <c r="H2" s="119"/>
      <c r="I2" s="119"/>
    </row>
    <row r="3" spans="1:9" x14ac:dyDescent="0.2">
      <c r="A3" s="125">
        <v>1996</v>
      </c>
      <c r="B3" s="164" t="s">
        <v>21</v>
      </c>
      <c r="C3" s="204">
        <v>6.7</v>
      </c>
      <c r="D3" s="205">
        <v>4.4756801319043698</v>
      </c>
      <c r="E3" s="119"/>
      <c r="F3" s="119"/>
      <c r="G3" s="119"/>
      <c r="H3" s="119"/>
      <c r="I3" s="119"/>
    </row>
    <row r="4" spans="1:9" x14ac:dyDescent="0.2">
      <c r="A4" s="125">
        <v>1998</v>
      </c>
      <c r="B4" s="164" t="s">
        <v>21</v>
      </c>
      <c r="C4" s="204">
        <v>7.1</v>
      </c>
      <c r="D4" s="205">
        <v>5.314555187356615</v>
      </c>
      <c r="E4" s="119"/>
      <c r="F4" s="119"/>
      <c r="G4" s="119"/>
      <c r="H4" s="119"/>
      <c r="I4" s="119"/>
    </row>
    <row r="5" spans="1:9" x14ac:dyDescent="0.2">
      <c r="A5" s="125">
        <v>2000</v>
      </c>
      <c r="B5" s="164" t="s">
        <v>21</v>
      </c>
      <c r="C5" s="204">
        <v>7.3</v>
      </c>
      <c r="D5" s="205">
        <v>4.4356781498434108</v>
      </c>
      <c r="E5" s="119"/>
      <c r="F5" s="119"/>
      <c r="G5" s="119"/>
      <c r="H5" s="119"/>
      <c r="I5" s="119"/>
    </row>
    <row r="6" spans="1:9" x14ac:dyDescent="0.2">
      <c r="A6" s="125">
        <v>2002</v>
      </c>
      <c r="B6" s="164" t="s">
        <v>21</v>
      </c>
      <c r="C6" s="204">
        <v>7.7</v>
      </c>
      <c r="D6" s="205">
        <v>5.2683440478829526</v>
      </c>
      <c r="E6" s="119"/>
      <c r="F6" s="119"/>
      <c r="G6" s="119"/>
      <c r="H6" s="119"/>
      <c r="I6" s="119"/>
    </row>
    <row r="7" spans="1:9" x14ac:dyDescent="0.2">
      <c r="A7" s="125">
        <v>2004</v>
      </c>
      <c r="B7" s="164" t="s">
        <v>21</v>
      </c>
      <c r="C7" s="204">
        <v>7.5</v>
      </c>
      <c r="D7" s="205">
        <v>5.136148721255104</v>
      </c>
      <c r="E7" s="119"/>
      <c r="F7" s="119"/>
      <c r="G7" s="119"/>
      <c r="H7" s="119"/>
      <c r="I7" s="119"/>
    </row>
    <row r="8" spans="1:9" x14ac:dyDescent="0.2">
      <c r="A8" s="125">
        <v>2006</v>
      </c>
      <c r="B8" s="164" t="s">
        <v>21</v>
      </c>
      <c r="C8" s="204">
        <v>7.2</v>
      </c>
      <c r="D8" s="205">
        <v>5.1720195405882965</v>
      </c>
      <c r="E8" s="119"/>
      <c r="F8" s="119"/>
      <c r="G8" s="119"/>
      <c r="H8" s="119"/>
      <c r="I8" s="119"/>
    </row>
    <row r="9" spans="1:9" x14ac:dyDescent="0.2">
      <c r="A9" s="125">
        <v>2008</v>
      </c>
      <c r="B9" s="164" t="s">
        <v>21</v>
      </c>
      <c r="C9" s="204">
        <v>6.6</v>
      </c>
      <c r="D9" s="205">
        <v>5.1068857113882977</v>
      </c>
      <c r="E9" s="119"/>
      <c r="F9" s="119"/>
      <c r="G9" s="119"/>
      <c r="H9" s="119"/>
      <c r="I9" s="119"/>
    </row>
    <row r="10" spans="1:9" x14ac:dyDescent="0.2">
      <c r="A10" s="125">
        <v>2010</v>
      </c>
      <c r="B10" s="119">
        <v>8.6999999999999993</v>
      </c>
      <c r="C10" s="204">
        <v>6.6</v>
      </c>
      <c r="D10" s="205">
        <v>5.3</v>
      </c>
      <c r="E10" s="119"/>
      <c r="F10" s="119"/>
      <c r="G10" s="119"/>
      <c r="H10" s="119"/>
      <c r="I10" s="119"/>
    </row>
    <row r="11" spans="1:9" x14ac:dyDescent="0.2">
      <c r="A11" s="125">
        <v>2012</v>
      </c>
      <c r="B11" s="119">
        <v>9.4</v>
      </c>
      <c r="C11" s="204">
        <v>6.4</v>
      </c>
      <c r="D11" s="205">
        <v>5.5</v>
      </c>
      <c r="E11" s="119"/>
      <c r="F11" s="119"/>
      <c r="G11" s="119"/>
      <c r="H11" s="119"/>
      <c r="I11" s="119"/>
    </row>
    <row r="12" spans="1:9" x14ac:dyDescent="0.2">
      <c r="A12" s="125">
        <v>2014</v>
      </c>
      <c r="B12" s="119">
        <v>9</v>
      </c>
      <c r="C12" s="204">
        <v>6.4</v>
      </c>
      <c r="D12" s="205">
        <v>5.6</v>
      </c>
      <c r="E12" s="127"/>
      <c r="F12" s="127"/>
      <c r="G12" s="127"/>
      <c r="H12" s="127"/>
      <c r="I12" s="127"/>
    </row>
    <row r="13" spans="1:9" x14ac:dyDescent="0.2">
      <c r="A13" s="125">
        <v>2016</v>
      </c>
      <c r="B13" s="119">
        <v>9.4</v>
      </c>
      <c r="C13" s="204">
        <v>6.7</v>
      </c>
      <c r="D13" s="205">
        <v>5.8</v>
      </c>
      <c r="E13" s="119"/>
      <c r="F13" s="119"/>
      <c r="G13" s="119"/>
      <c r="H13" s="119"/>
      <c r="I13" s="119"/>
    </row>
    <row r="14" spans="1:9" x14ac:dyDescent="0.2">
      <c r="A14" s="125">
        <v>2018</v>
      </c>
      <c r="B14" s="119">
        <v>9.9</v>
      </c>
      <c r="C14" s="204">
        <v>6.8</v>
      </c>
      <c r="D14" s="205">
        <v>6</v>
      </c>
      <c r="E14" s="119"/>
      <c r="F14" s="119"/>
      <c r="G14" s="119"/>
      <c r="H14" s="119"/>
      <c r="I14" s="119"/>
    </row>
    <row r="15" spans="1:9" x14ac:dyDescent="0.2">
      <c r="A15" s="125">
        <v>2020</v>
      </c>
      <c r="B15" s="119">
        <v>9.4</v>
      </c>
      <c r="C15" s="204">
        <v>6.6</v>
      </c>
      <c r="D15" s="205">
        <v>5.8</v>
      </c>
      <c r="E15" s="119"/>
      <c r="F15" s="119"/>
      <c r="G15" s="119"/>
      <c r="H15" s="119"/>
      <c r="I15" s="119"/>
    </row>
    <row r="16" spans="1:9" x14ac:dyDescent="0.2">
      <c r="A16" s="125">
        <v>2022</v>
      </c>
      <c r="B16" s="119">
        <v>10.4</v>
      </c>
      <c r="C16" s="204">
        <v>6.8</v>
      </c>
      <c r="D16" s="205">
        <v>6.1</v>
      </c>
      <c r="E16" s="119"/>
      <c r="F16" s="119"/>
      <c r="G16" s="119"/>
      <c r="H16" s="119"/>
      <c r="I16" s="119"/>
    </row>
    <row r="17" spans="1:9" x14ac:dyDescent="0.2">
      <c r="A17" s="128">
        <v>2024</v>
      </c>
      <c r="B17" s="127">
        <v>10.4</v>
      </c>
      <c r="C17" s="206">
        <v>6.9</v>
      </c>
      <c r="D17" s="207">
        <v>6.2</v>
      </c>
      <c r="E17" s="119"/>
      <c r="F17" s="119"/>
      <c r="G17" s="119"/>
      <c r="H17" s="119"/>
      <c r="I17" s="119"/>
    </row>
    <row r="18" spans="1:9" x14ac:dyDescent="0.2">
      <c r="A18" s="131"/>
      <c r="B18" s="127"/>
      <c r="C18" s="206"/>
      <c r="D18" s="207"/>
      <c r="E18" s="119"/>
      <c r="F18" s="119"/>
      <c r="G18" s="119"/>
      <c r="H18" s="119"/>
      <c r="I18" s="119"/>
    </row>
    <row r="19" spans="1:9" x14ac:dyDescent="0.2">
      <c r="A19" s="180" t="s">
        <v>206</v>
      </c>
      <c r="B19" s="180"/>
      <c r="C19" s="204"/>
      <c r="D19" s="119"/>
      <c r="E19" s="119"/>
      <c r="F19" s="119"/>
      <c r="G19" s="119"/>
      <c r="H19" s="119"/>
      <c r="I19" s="119"/>
    </row>
    <row r="20" spans="1:9" x14ac:dyDescent="0.2">
      <c r="A20" s="191" t="s">
        <v>238</v>
      </c>
      <c r="B20" s="191"/>
      <c r="C20" s="208"/>
      <c r="D20" s="191"/>
      <c r="E20" s="191"/>
      <c r="F20" s="191"/>
      <c r="G20" s="191"/>
      <c r="H20" s="191"/>
      <c r="I20" s="1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Q26"/>
  <sheetViews>
    <sheetView zoomScaleNormal="100" workbookViewId="0"/>
  </sheetViews>
  <sheetFormatPr baseColWidth="10" defaultColWidth="11.42578125" defaultRowHeight="12" customHeight="1" x14ac:dyDescent="0.15"/>
  <cols>
    <col min="1" max="1" width="13.7109375" style="6" customWidth="1"/>
    <col min="2" max="2" width="13.7109375" style="9" customWidth="1"/>
    <col min="3" max="3" width="13.7109375" style="6" customWidth="1"/>
    <col min="4" max="4" width="12.42578125" style="6" bestFit="1" customWidth="1"/>
    <col min="5" max="5" width="13.85546875" style="6" bestFit="1" customWidth="1"/>
    <col min="6" max="6" width="9.28515625" style="6" customWidth="1"/>
    <col min="7" max="7" width="13.42578125" style="6" customWidth="1"/>
    <col min="8" max="8" width="9.42578125" style="6" bestFit="1" customWidth="1"/>
    <col min="9" max="9" width="7.85546875" style="6" bestFit="1" customWidth="1"/>
    <col min="10" max="10" width="5.5703125" style="6" bestFit="1" customWidth="1"/>
    <col min="11" max="11" width="6.5703125" style="6" bestFit="1" customWidth="1"/>
    <col min="12" max="12" width="14.85546875" style="6" bestFit="1" customWidth="1"/>
    <col min="13" max="13" width="7.85546875" style="6" bestFit="1" customWidth="1"/>
    <col min="14" max="14" width="4.140625" style="6" bestFit="1" customWidth="1"/>
    <col min="15" max="15" width="4.85546875" style="6" bestFit="1" customWidth="1"/>
    <col min="16" max="16" width="9.42578125" style="6" bestFit="1" customWidth="1"/>
    <col min="17" max="17" width="7.85546875" style="6" bestFit="1" customWidth="1"/>
    <col min="18" max="18" width="11.140625" style="6" customWidth="1"/>
    <col min="19" max="19" width="9.7109375" style="6" bestFit="1" customWidth="1"/>
    <col min="20" max="20" width="11.140625" style="6" bestFit="1" customWidth="1"/>
    <col min="21" max="21" width="6.28515625" style="6" bestFit="1" customWidth="1"/>
    <col min="22" max="22" width="7.28515625" style="6" bestFit="1" customWidth="1"/>
    <col min="23" max="24" width="9.7109375" style="6" bestFit="1" customWidth="1"/>
    <col min="25" max="25" width="11.140625" style="6" bestFit="1" customWidth="1"/>
    <col min="26" max="27" width="9.7109375" style="6" bestFit="1" customWidth="1"/>
    <col min="28" max="28" width="11.140625" style="6" bestFit="1" customWidth="1"/>
    <col min="29" max="16384" width="11.42578125" style="6"/>
  </cols>
  <sheetData>
    <row r="1" spans="1:17" ht="12" customHeight="1" x14ac:dyDescent="0.25">
      <c r="A1" s="3" t="s">
        <v>169</v>
      </c>
    </row>
    <row r="2" spans="1:17" ht="12" customHeight="1" x14ac:dyDescent="0.25">
      <c r="A2" s="3"/>
    </row>
    <row r="3" spans="1:17" s="119" customFormat="1" ht="12" customHeight="1" x14ac:dyDescent="0.25">
      <c r="A3" s="118"/>
      <c r="B3" s="271" t="s">
        <v>158</v>
      </c>
      <c r="C3" s="272"/>
      <c r="D3" s="273" t="s">
        <v>27</v>
      </c>
      <c r="E3" s="274"/>
      <c r="F3" s="276" t="s">
        <v>33</v>
      </c>
      <c r="G3" s="276"/>
    </row>
    <row r="4" spans="1:17" s="119" customFormat="1" ht="12" customHeight="1" x14ac:dyDescent="0.15">
      <c r="A4" s="120"/>
      <c r="B4" s="155" t="s">
        <v>159</v>
      </c>
      <c r="C4" s="155" t="s">
        <v>28</v>
      </c>
      <c r="D4" s="154" t="s">
        <v>160</v>
      </c>
      <c r="E4" s="154" t="s">
        <v>28</v>
      </c>
      <c r="F4" s="155" t="s">
        <v>159</v>
      </c>
      <c r="G4" s="155" t="s">
        <v>28</v>
      </c>
      <c r="H4" s="122"/>
      <c r="I4" s="121"/>
      <c r="J4" s="121"/>
      <c r="K4" s="121"/>
      <c r="L4" s="121"/>
      <c r="M4" s="121"/>
      <c r="N4" s="121"/>
      <c r="O4" s="121"/>
      <c r="P4" s="122"/>
      <c r="Q4" s="121"/>
    </row>
    <row r="5" spans="1:17" s="119" customFormat="1" ht="12" customHeight="1" x14ac:dyDescent="0.15">
      <c r="A5" s="123">
        <v>1994</v>
      </c>
      <c r="B5" s="121">
        <v>41867</v>
      </c>
      <c r="C5" s="121">
        <v>1960</v>
      </c>
      <c r="D5" s="124">
        <v>32117</v>
      </c>
      <c r="E5" s="124" t="s">
        <v>21</v>
      </c>
      <c r="F5" s="119">
        <v>9750</v>
      </c>
      <c r="G5" s="164" t="s">
        <v>21</v>
      </c>
    </row>
    <row r="6" spans="1:17" s="119" customFormat="1" ht="12" customHeight="1" x14ac:dyDescent="0.15">
      <c r="A6" s="125">
        <v>1996</v>
      </c>
      <c r="B6" s="121">
        <v>43575</v>
      </c>
      <c r="C6" s="121">
        <v>2159</v>
      </c>
      <c r="D6" s="124">
        <v>32574</v>
      </c>
      <c r="E6" s="124" t="s">
        <v>21</v>
      </c>
      <c r="F6" s="119">
        <v>11001</v>
      </c>
      <c r="G6" s="164" t="s">
        <v>21</v>
      </c>
    </row>
    <row r="7" spans="1:17" s="119" customFormat="1" ht="12" customHeight="1" x14ac:dyDescent="0.15">
      <c r="A7" s="125">
        <v>1998</v>
      </c>
      <c r="B7" s="121">
        <v>48387</v>
      </c>
      <c r="C7" s="121">
        <v>2264</v>
      </c>
      <c r="D7" s="124">
        <v>41698</v>
      </c>
      <c r="E7" s="124" t="s">
        <v>21</v>
      </c>
      <c r="F7" s="119">
        <v>6689</v>
      </c>
      <c r="G7" s="164" t="s">
        <v>21</v>
      </c>
    </row>
    <row r="8" spans="1:17" s="119" customFormat="1" ht="12" customHeight="1" x14ac:dyDescent="0.15">
      <c r="A8" s="125">
        <v>2000</v>
      </c>
      <c r="B8" s="121">
        <v>54259</v>
      </c>
      <c r="C8" s="121">
        <v>2845</v>
      </c>
      <c r="D8" s="124">
        <v>36825</v>
      </c>
      <c r="E8" s="124" t="s">
        <v>21</v>
      </c>
      <c r="F8" s="119">
        <v>17434</v>
      </c>
      <c r="G8" s="164" t="s">
        <v>21</v>
      </c>
    </row>
    <row r="9" spans="1:17" s="119" customFormat="1" ht="12" customHeight="1" x14ac:dyDescent="0.15">
      <c r="A9" s="125">
        <v>2002</v>
      </c>
      <c r="B9" s="121">
        <v>61022</v>
      </c>
      <c r="C9" s="121">
        <v>3018</v>
      </c>
      <c r="D9" s="124">
        <v>47531</v>
      </c>
      <c r="E9" s="124" t="s">
        <v>21</v>
      </c>
      <c r="F9" s="119">
        <v>13491</v>
      </c>
      <c r="G9" s="164" t="s">
        <v>21</v>
      </c>
    </row>
    <row r="10" spans="1:17" s="119" customFormat="1" ht="12" customHeight="1" x14ac:dyDescent="0.15">
      <c r="A10" s="125">
        <v>2004</v>
      </c>
      <c r="B10" s="121">
        <v>61140</v>
      </c>
      <c r="C10" s="121">
        <v>3074</v>
      </c>
      <c r="D10" s="124">
        <v>47797</v>
      </c>
      <c r="E10" s="124">
        <v>1759</v>
      </c>
      <c r="F10" s="126">
        <v>13343</v>
      </c>
      <c r="G10" s="119">
        <v>1315</v>
      </c>
    </row>
    <row r="11" spans="1:17" s="119" customFormat="1" ht="12" customHeight="1" x14ac:dyDescent="0.15">
      <c r="A11" s="125">
        <v>2006</v>
      </c>
      <c r="B11" s="121">
        <v>63480</v>
      </c>
      <c r="C11" s="121">
        <v>3138</v>
      </c>
      <c r="D11" s="124">
        <v>49760</v>
      </c>
      <c r="E11" s="124">
        <v>1897</v>
      </c>
      <c r="F11" s="126">
        <v>13720</v>
      </c>
      <c r="G11" s="119">
        <v>1241</v>
      </c>
    </row>
    <row r="12" spans="1:17" s="119" customFormat="1" ht="12" customHeight="1" x14ac:dyDescent="0.15">
      <c r="A12" s="125">
        <v>2008</v>
      </c>
      <c r="B12" s="121">
        <v>62615</v>
      </c>
      <c r="C12" s="121">
        <v>3028</v>
      </c>
      <c r="D12" s="124">
        <v>50359</v>
      </c>
      <c r="E12" s="124">
        <v>1937</v>
      </c>
      <c r="F12" s="126">
        <v>12256</v>
      </c>
      <c r="G12" s="119">
        <v>1091</v>
      </c>
    </row>
    <row r="13" spans="1:17" s="119" customFormat="1" ht="12" customHeight="1" x14ac:dyDescent="0.15">
      <c r="A13" s="125">
        <v>2010</v>
      </c>
      <c r="B13" s="121">
        <v>59915</v>
      </c>
      <c r="C13" s="121">
        <v>3039</v>
      </c>
      <c r="D13" s="124">
        <v>48092</v>
      </c>
      <c r="E13" s="124">
        <v>2071</v>
      </c>
      <c r="F13" s="126">
        <v>11823</v>
      </c>
      <c r="G13" s="119">
        <v>968</v>
      </c>
      <c r="H13" s="126"/>
    </row>
    <row r="14" spans="1:17" s="119" customFormat="1" ht="12" customHeight="1" x14ac:dyDescent="0.15">
      <c r="A14" s="125">
        <v>2012</v>
      </c>
      <c r="B14" s="121">
        <v>55809</v>
      </c>
      <c r="C14" s="121">
        <v>3120</v>
      </c>
      <c r="D14" s="124">
        <v>47944</v>
      </c>
      <c r="E14" s="124">
        <v>2236</v>
      </c>
      <c r="F14" s="126">
        <v>7865</v>
      </c>
      <c r="G14" s="119">
        <v>884</v>
      </c>
    </row>
    <row r="15" spans="1:17" s="127" customFormat="1" ht="12" customHeight="1" x14ac:dyDescent="0.15">
      <c r="A15" s="125">
        <v>2014</v>
      </c>
      <c r="B15" s="121">
        <v>54582</v>
      </c>
      <c r="C15" s="121">
        <v>3169</v>
      </c>
      <c r="D15" s="124">
        <v>47322</v>
      </c>
      <c r="E15" s="124">
        <v>2275</v>
      </c>
      <c r="F15" s="126">
        <v>7260</v>
      </c>
      <c r="G15" s="126">
        <v>894</v>
      </c>
    </row>
    <row r="16" spans="1:17" s="127" customFormat="1" ht="12" customHeight="1" x14ac:dyDescent="0.15">
      <c r="A16" s="125">
        <v>2016</v>
      </c>
      <c r="B16" s="121">
        <v>57018</v>
      </c>
      <c r="C16" s="121">
        <v>3235</v>
      </c>
      <c r="D16" s="124">
        <v>49883</v>
      </c>
      <c r="E16" s="124">
        <v>2420</v>
      </c>
      <c r="F16" s="126">
        <v>7135</v>
      </c>
      <c r="G16" s="126">
        <v>815</v>
      </c>
    </row>
    <row r="17" spans="1:17" s="127" customFormat="1" ht="12" customHeight="1" x14ac:dyDescent="0.15">
      <c r="A17" s="125">
        <v>2018</v>
      </c>
      <c r="B17" s="121">
        <v>60609</v>
      </c>
      <c r="C17" s="121">
        <v>3337</v>
      </c>
      <c r="D17" s="124">
        <v>53390</v>
      </c>
      <c r="E17" s="124">
        <v>2590</v>
      </c>
      <c r="F17" s="126">
        <v>7219</v>
      </c>
      <c r="G17" s="126">
        <v>747</v>
      </c>
    </row>
    <row r="18" spans="1:17" s="119" customFormat="1" ht="12" customHeight="1" x14ac:dyDescent="0.15">
      <c r="A18" s="125">
        <v>2020</v>
      </c>
      <c r="B18" s="121">
        <v>60401</v>
      </c>
      <c r="C18" s="121">
        <v>3424</v>
      </c>
      <c r="D18" s="124">
        <v>53524</v>
      </c>
      <c r="E18" s="124">
        <v>2713</v>
      </c>
      <c r="F18" s="126">
        <v>6877</v>
      </c>
      <c r="G18" s="119">
        <v>711</v>
      </c>
    </row>
    <row r="19" spans="1:17" customFormat="1" ht="12" customHeight="1" x14ac:dyDescent="0.2">
      <c r="A19" s="125">
        <v>2022</v>
      </c>
      <c r="B19" s="121">
        <v>61781</v>
      </c>
      <c r="C19" s="121">
        <v>3596</v>
      </c>
      <c r="D19" s="124">
        <v>55242</v>
      </c>
      <c r="E19" s="124">
        <v>2931</v>
      </c>
      <c r="F19" s="126">
        <v>6539</v>
      </c>
      <c r="G19" s="119">
        <v>665</v>
      </c>
      <c r="H19" s="119"/>
      <c r="I19" s="119"/>
      <c r="J19" s="119"/>
      <c r="K19" s="119"/>
      <c r="L19" s="119"/>
      <c r="M19" s="119"/>
      <c r="N19" s="119"/>
      <c r="O19" s="119"/>
      <c r="P19" s="119"/>
      <c r="Q19" s="119"/>
    </row>
    <row r="20" spans="1:17" customFormat="1" ht="12" customHeight="1" x14ac:dyDescent="0.2">
      <c r="A20" s="125">
        <v>2024</v>
      </c>
      <c r="B20" s="121">
        <v>64814</v>
      </c>
      <c r="C20" s="121">
        <v>3745</v>
      </c>
      <c r="D20" s="124">
        <v>58777</v>
      </c>
      <c r="E20" s="124">
        <v>3098</v>
      </c>
      <c r="F20" s="126">
        <v>6037</v>
      </c>
      <c r="G20" s="119">
        <v>647</v>
      </c>
      <c r="H20" s="119"/>
      <c r="I20" s="119"/>
      <c r="J20" s="119"/>
      <c r="K20" s="119"/>
      <c r="L20" s="119"/>
      <c r="M20" s="119"/>
      <c r="N20" s="119"/>
      <c r="O20" s="119"/>
      <c r="P20" s="119"/>
      <c r="Q20" s="119"/>
    </row>
    <row r="21" spans="1:17" customFormat="1" ht="12" customHeight="1" x14ac:dyDescent="0.2">
      <c r="A21" s="128" t="s">
        <v>157</v>
      </c>
      <c r="B21" s="129">
        <v>65329</v>
      </c>
      <c r="C21" s="121" t="s">
        <v>21</v>
      </c>
      <c r="D21" s="130">
        <v>59429</v>
      </c>
      <c r="E21" s="124" t="s">
        <v>21</v>
      </c>
      <c r="F21" s="119">
        <v>5900</v>
      </c>
      <c r="G21" s="164" t="s">
        <v>21</v>
      </c>
      <c r="H21" s="119"/>
      <c r="I21" s="119"/>
      <c r="J21" s="119"/>
      <c r="K21" s="119"/>
      <c r="L21" s="119"/>
      <c r="M21" s="119"/>
      <c r="N21" s="119"/>
      <c r="O21" s="119"/>
      <c r="P21" s="119"/>
      <c r="Q21" s="119"/>
    </row>
    <row r="22" spans="1:17" customFormat="1" ht="12" customHeight="1" x14ac:dyDescent="0.2">
      <c r="A22" s="131"/>
      <c r="B22" s="129"/>
      <c r="C22" s="121"/>
      <c r="D22" s="130"/>
      <c r="E22" s="124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</row>
    <row r="23" spans="1:17" ht="12" customHeight="1" x14ac:dyDescent="0.15">
      <c r="A23" s="10" t="s">
        <v>150</v>
      </c>
    </row>
    <row r="24" spans="1:17" ht="12" customHeight="1" x14ac:dyDescent="0.15">
      <c r="A24" s="6" t="s">
        <v>29</v>
      </c>
      <c r="B24" s="7"/>
    </row>
    <row r="26" spans="1:17" ht="80.099999999999994" customHeight="1" x14ac:dyDescent="0.15">
      <c r="A26" s="275"/>
      <c r="B26" s="275"/>
      <c r="C26" s="275"/>
      <c r="D26" s="275"/>
      <c r="E26" s="275"/>
    </row>
  </sheetData>
  <mergeCells count="4">
    <mergeCell ref="B3:C3"/>
    <mergeCell ref="D3:E3"/>
    <mergeCell ref="A26:E26"/>
    <mergeCell ref="F3:G3"/>
  </mergeCells>
  <phoneticPr fontId="6" type="noConversion"/>
  <pageMargins left="0.75" right="0.75" top="1" bottom="1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L21"/>
  <sheetViews>
    <sheetView zoomScaleNormal="100" workbookViewId="0"/>
  </sheetViews>
  <sheetFormatPr baseColWidth="10" defaultColWidth="11.42578125" defaultRowHeight="12" customHeight="1" x14ac:dyDescent="0.15"/>
  <cols>
    <col min="1" max="1" width="13.7109375" style="6" customWidth="1"/>
    <col min="2" max="2" width="16.28515625" style="9" bestFit="1" customWidth="1"/>
    <col min="3" max="3" width="12.28515625" style="6" customWidth="1"/>
    <col min="4" max="4" width="18.42578125" style="6" customWidth="1"/>
    <col min="5" max="5" width="7.85546875" style="6" bestFit="1" customWidth="1"/>
    <col min="6" max="6" width="4.5703125" style="6" customWidth="1"/>
    <col min="7" max="7" width="4.85546875" style="6" bestFit="1" customWidth="1"/>
    <col min="8" max="8" width="9.42578125" style="6" bestFit="1" customWidth="1"/>
    <col min="9" max="9" width="7.85546875" style="6" bestFit="1" customWidth="1"/>
    <col min="10" max="10" width="4.85546875" style="6" bestFit="1" customWidth="1"/>
    <col min="11" max="11" width="6.5703125" style="6" bestFit="1" customWidth="1"/>
    <col min="12" max="12" width="14.85546875" style="6" bestFit="1" customWidth="1"/>
    <col min="13" max="13" width="9.7109375" style="6" bestFit="1" customWidth="1"/>
    <col min="14" max="14" width="11.140625" style="6" bestFit="1" customWidth="1"/>
    <col min="15" max="15" width="6.28515625" style="6" bestFit="1" customWidth="1"/>
    <col min="16" max="16" width="7.28515625" style="6" bestFit="1" customWidth="1"/>
    <col min="17" max="18" width="9.7109375" style="6" bestFit="1" customWidth="1"/>
    <col min="19" max="19" width="11.140625" style="6" bestFit="1" customWidth="1"/>
    <col min="20" max="21" width="9.7109375" style="6" bestFit="1" customWidth="1"/>
    <col min="22" max="22" width="11.140625" style="6" bestFit="1" customWidth="1"/>
    <col min="23" max="16384" width="11.42578125" style="6"/>
  </cols>
  <sheetData>
    <row r="1" spans="1:12" ht="12" customHeight="1" x14ac:dyDescent="0.25">
      <c r="A1" s="3" t="s">
        <v>170</v>
      </c>
      <c r="B1" s="3"/>
      <c r="C1" s="3"/>
      <c r="D1" s="3"/>
      <c r="E1" s="3"/>
      <c r="F1" s="3"/>
      <c r="G1" s="3"/>
      <c r="H1" s="3"/>
      <c r="I1" s="3"/>
      <c r="J1" s="3"/>
    </row>
    <row r="2" spans="1:12" ht="36.75" customHeight="1" x14ac:dyDescent="0.15">
      <c r="A2" s="120"/>
      <c r="B2" s="212" t="s">
        <v>222</v>
      </c>
      <c r="C2" s="212" t="s">
        <v>223</v>
      </c>
      <c r="D2" s="212" t="s">
        <v>224</v>
      </c>
      <c r="E2" s="119"/>
      <c r="F2" s="122"/>
      <c r="G2" s="119"/>
      <c r="H2" s="121"/>
      <c r="I2" s="121"/>
      <c r="J2" s="121"/>
    </row>
    <row r="3" spans="1:12" ht="12" customHeight="1" x14ac:dyDescent="0.15">
      <c r="A3" s="125">
        <v>1996</v>
      </c>
      <c r="B3" s="164" t="s">
        <v>21</v>
      </c>
      <c r="C3" s="204">
        <v>6.7</v>
      </c>
      <c r="D3" s="209">
        <v>4.4756801319043698</v>
      </c>
      <c r="E3" s="119"/>
      <c r="F3" s="119"/>
      <c r="G3" s="119"/>
      <c r="H3" s="119"/>
      <c r="I3" s="119"/>
      <c r="J3" s="119"/>
      <c r="K3" s="4"/>
      <c r="L3" s="4"/>
    </row>
    <row r="4" spans="1:12" ht="12" customHeight="1" x14ac:dyDescent="0.15">
      <c r="A4" s="125">
        <v>1998</v>
      </c>
      <c r="B4" s="164" t="s">
        <v>21</v>
      </c>
      <c r="C4" s="204">
        <v>7.1</v>
      </c>
      <c r="D4" s="209">
        <v>5.314555187356615</v>
      </c>
      <c r="E4" s="119"/>
      <c r="F4" s="119"/>
      <c r="G4" s="119"/>
      <c r="H4" s="119"/>
      <c r="I4" s="119"/>
      <c r="J4" s="119"/>
    </row>
    <row r="5" spans="1:12" ht="12" customHeight="1" x14ac:dyDescent="0.15">
      <c r="A5" s="125">
        <v>2000</v>
      </c>
      <c r="B5" s="164" t="s">
        <v>21</v>
      </c>
      <c r="C5" s="204">
        <v>7.3</v>
      </c>
      <c r="D5" s="209">
        <v>4.4356781498434108</v>
      </c>
      <c r="E5" s="119"/>
      <c r="F5" s="119"/>
      <c r="G5" s="119"/>
      <c r="H5" s="119"/>
      <c r="I5" s="119"/>
      <c r="J5" s="119"/>
    </row>
    <row r="6" spans="1:12" ht="12" customHeight="1" x14ac:dyDescent="0.15">
      <c r="A6" s="125">
        <v>2002</v>
      </c>
      <c r="B6" s="164" t="s">
        <v>21</v>
      </c>
      <c r="C6" s="204">
        <v>7.7</v>
      </c>
      <c r="D6" s="209">
        <v>5.2683440478829526</v>
      </c>
      <c r="E6" s="119"/>
      <c r="F6" s="119"/>
      <c r="G6" s="119"/>
      <c r="H6" s="119"/>
      <c r="I6" s="119"/>
      <c r="J6" s="119"/>
    </row>
    <row r="7" spans="1:12" ht="12" customHeight="1" x14ac:dyDescent="0.15">
      <c r="A7" s="125">
        <v>2004</v>
      </c>
      <c r="B7" s="164" t="s">
        <v>21</v>
      </c>
      <c r="C7" s="204">
        <v>7.5</v>
      </c>
      <c r="D7" s="209">
        <v>5.136148721255104</v>
      </c>
      <c r="E7" s="119"/>
      <c r="F7" s="119"/>
      <c r="G7" s="119"/>
      <c r="H7" s="119"/>
      <c r="I7" s="119"/>
      <c r="J7" s="119"/>
    </row>
    <row r="8" spans="1:12" ht="12" customHeight="1" x14ac:dyDescent="0.15">
      <c r="A8" s="125">
        <v>2006</v>
      </c>
      <c r="B8" s="164" t="s">
        <v>21</v>
      </c>
      <c r="C8" s="204">
        <v>7.2</v>
      </c>
      <c r="D8" s="209">
        <v>5.1720195405882965</v>
      </c>
      <c r="E8" s="119"/>
      <c r="F8" s="119"/>
      <c r="G8" s="119"/>
      <c r="H8" s="119"/>
      <c r="I8" s="119"/>
      <c r="J8" s="119"/>
    </row>
    <row r="9" spans="1:12" ht="12" customHeight="1" x14ac:dyDescent="0.15">
      <c r="A9" s="125">
        <v>2008</v>
      </c>
      <c r="B9" s="164" t="s">
        <v>21</v>
      </c>
      <c r="C9" s="204">
        <v>6.6</v>
      </c>
      <c r="D9" s="209">
        <v>5.1068857113882977</v>
      </c>
      <c r="E9" s="119"/>
      <c r="F9" s="119"/>
      <c r="G9" s="119"/>
      <c r="H9" s="119"/>
      <c r="I9" s="119"/>
      <c r="J9" s="119"/>
    </row>
    <row r="10" spans="1:12" ht="12" customHeight="1" x14ac:dyDescent="0.15">
      <c r="A10" s="125">
        <v>2010</v>
      </c>
      <c r="B10" s="164">
        <v>8.6999999999999993</v>
      </c>
      <c r="C10" s="204">
        <v>6.6</v>
      </c>
      <c r="D10" s="209">
        <v>5.3</v>
      </c>
      <c r="E10" s="119"/>
      <c r="F10" s="119"/>
      <c r="G10" s="119"/>
      <c r="H10" s="119"/>
      <c r="I10" s="119"/>
      <c r="J10" s="119"/>
    </row>
    <row r="11" spans="1:12" ht="12" customHeight="1" x14ac:dyDescent="0.15">
      <c r="A11" s="125">
        <v>2012</v>
      </c>
      <c r="B11" s="164">
        <v>9.4</v>
      </c>
      <c r="C11" s="204">
        <v>6.4</v>
      </c>
      <c r="D11" s="209">
        <v>5.5</v>
      </c>
      <c r="E11" s="119"/>
      <c r="F11" s="119"/>
      <c r="G11" s="119"/>
      <c r="H11" s="119"/>
      <c r="I11" s="119"/>
      <c r="J11" s="119"/>
    </row>
    <row r="12" spans="1:12" ht="12" customHeight="1" x14ac:dyDescent="0.15">
      <c r="A12" s="125">
        <v>2014</v>
      </c>
      <c r="B12" s="164">
        <v>9</v>
      </c>
      <c r="C12" s="204">
        <v>6.4</v>
      </c>
      <c r="D12" s="209">
        <v>5.6</v>
      </c>
      <c r="E12" s="127"/>
      <c r="F12" s="127"/>
      <c r="G12" s="127"/>
      <c r="H12" s="200"/>
      <c r="I12" s="127"/>
      <c r="J12" s="127"/>
    </row>
    <row r="13" spans="1:12" ht="12" customHeight="1" x14ac:dyDescent="0.15">
      <c r="A13" s="125">
        <v>2016</v>
      </c>
      <c r="B13" s="164">
        <v>9.4</v>
      </c>
      <c r="C13" s="204">
        <v>6.7</v>
      </c>
      <c r="D13" s="209">
        <v>5.8</v>
      </c>
      <c r="E13" s="119"/>
      <c r="F13" s="119"/>
      <c r="G13" s="119"/>
      <c r="H13" s="126"/>
      <c r="I13" s="119"/>
      <c r="J13" s="119"/>
    </row>
    <row r="14" spans="1:12" s="8" customFormat="1" ht="12" customHeight="1" x14ac:dyDescent="0.15">
      <c r="A14" s="125">
        <v>2018</v>
      </c>
      <c r="B14" s="164">
        <v>9.9</v>
      </c>
      <c r="C14" s="204">
        <v>6.8</v>
      </c>
      <c r="D14" s="209">
        <v>6</v>
      </c>
      <c r="E14" s="119"/>
      <c r="F14" s="119"/>
      <c r="G14" s="119"/>
      <c r="H14" s="126"/>
      <c r="I14" s="119"/>
      <c r="J14" s="119"/>
    </row>
    <row r="15" spans="1:12" ht="12" customHeight="1" x14ac:dyDescent="0.15">
      <c r="A15" s="125">
        <v>2020</v>
      </c>
      <c r="B15" s="164">
        <v>9.4</v>
      </c>
      <c r="C15" s="204">
        <v>6.6</v>
      </c>
      <c r="D15" s="209">
        <v>5.8</v>
      </c>
      <c r="E15" s="119"/>
      <c r="F15" s="119"/>
      <c r="G15" s="119"/>
      <c r="H15" s="126"/>
      <c r="I15" s="119"/>
      <c r="J15" s="119"/>
    </row>
    <row r="16" spans="1:12" ht="12" customHeight="1" x14ac:dyDescent="0.15">
      <c r="A16" s="125">
        <v>2022</v>
      </c>
      <c r="B16" s="164">
        <v>10.4</v>
      </c>
      <c r="C16" s="204">
        <v>6.8</v>
      </c>
      <c r="D16" s="209">
        <v>6.1</v>
      </c>
      <c r="E16" s="119"/>
      <c r="F16" s="119"/>
      <c r="G16" s="119"/>
      <c r="H16" s="126"/>
      <c r="I16" s="119"/>
      <c r="J16" s="119"/>
    </row>
    <row r="17" spans="1:10" ht="12" customHeight="1" x14ac:dyDescent="0.15">
      <c r="A17" s="128">
        <v>2024</v>
      </c>
      <c r="B17" s="210">
        <v>10.4</v>
      </c>
      <c r="C17" s="206">
        <v>6.9</v>
      </c>
      <c r="D17" s="211">
        <v>6.2</v>
      </c>
      <c r="E17" s="119"/>
      <c r="F17" s="119"/>
      <c r="G17" s="119"/>
      <c r="H17" s="164"/>
      <c r="I17" s="119"/>
      <c r="J17" s="119"/>
    </row>
    <row r="18" spans="1:10" ht="12" customHeight="1" x14ac:dyDescent="0.15">
      <c r="A18" s="131"/>
      <c r="B18" s="210"/>
      <c r="C18" s="206"/>
      <c r="D18" s="211"/>
      <c r="E18" s="119"/>
      <c r="F18" s="119"/>
      <c r="G18" s="119"/>
      <c r="H18" s="164"/>
      <c r="I18" s="119"/>
      <c r="J18" s="119"/>
    </row>
    <row r="19" spans="1:10" ht="12" customHeight="1" x14ac:dyDescent="0.15">
      <c r="A19" s="180" t="s">
        <v>206</v>
      </c>
      <c r="B19" s="180"/>
      <c r="C19" s="204"/>
      <c r="D19" s="119"/>
      <c r="E19" s="119"/>
      <c r="F19" s="119"/>
      <c r="G19" s="119"/>
      <c r="H19" s="119"/>
      <c r="I19" s="119"/>
      <c r="J19" s="119"/>
    </row>
    <row r="20" spans="1:10" ht="12" customHeight="1" x14ac:dyDescent="0.15">
      <c r="A20" s="191" t="s">
        <v>239</v>
      </c>
      <c r="B20" s="191"/>
      <c r="C20" s="208"/>
      <c r="D20" s="191"/>
      <c r="E20" s="191"/>
      <c r="F20" s="191"/>
      <c r="G20" s="191"/>
      <c r="H20" s="191"/>
      <c r="I20" s="191"/>
      <c r="J20" s="191"/>
    </row>
    <row r="21" spans="1:10" ht="12" customHeight="1" x14ac:dyDescent="0.15">
      <c r="A21" s="119"/>
      <c r="B21" s="119"/>
      <c r="C21" s="204"/>
      <c r="D21" s="119"/>
      <c r="E21" s="119"/>
      <c r="F21" s="119"/>
      <c r="G21" s="119"/>
      <c r="H21" s="119"/>
      <c r="I21" s="119"/>
      <c r="J21" s="119"/>
    </row>
  </sheetData>
  <phoneticPr fontId="6" type="noConversion"/>
  <pageMargins left="0.75" right="0.75" top="1" bottom="1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E75"/>
  <sheetViews>
    <sheetView zoomScaleNormal="100" workbookViewId="0"/>
  </sheetViews>
  <sheetFormatPr baseColWidth="10" defaultColWidth="11.42578125" defaultRowHeight="12.75" x14ac:dyDescent="0.2"/>
  <cols>
    <col min="1" max="1" width="21" style="21" customWidth="1"/>
    <col min="2" max="5" width="13.7109375" style="22" customWidth="1"/>
    <col min="6" max="16384" width="11.42578125" style="2"/>
  </cols>
  <sheetData>
    <row r="1" spans="1:5" ht="15" x14ac:dyDescent="0.25">
      <c r="A1" s="3" t="s">
        <v>171</v>
      </c>
    </row>
    <row r="2" spans="1:5" ht="15" x14ac:dyDescent="0.25">
      <c r="A2" s="3"/>
    </row>
    <row r="3" spans="1:5" x14ac:dyDescent="0.2">
      <c r="A3" s="5"/>
      <c r="B3" s="34" t="s">
        <v>35</v>
      </c>
      <c r="C3" s="34" t="s">
        <v>36</v>
      </c>
      <c r="D3" s="34" t="s">
        <v>37</v>
      </c>
      <c r="E3" s="34" t="s">
        <v>38</v>
      </c>
    </row>
    <row r="4" spans="1:5" x14ac:dyDescent="0.2">
      <c r="A4" s="76" t="s">
        <v>34</v>
      </c>
      <c r="B4" s="74"/>
      <c r="C4" s="74"/>
      <c r="D4" s="74"/>
      <c r="E4" s="74"/>
    </row>
    <row r="5" spans="1:5" x14ac:dyDescent="0.2">
      <c r="A5" s="77">
        <v>2000</v>
      </c>
      <c r="B5" s="74">
        <v>27770.868000000002</v>
      </c>
      <c r="C5" s="74">
        <v>13927.132000000001</v>
      </c>
      <c r="D5" s="74">
        <v>3669.424</v>
      </c>
      <c r="E5" s="74">
        <v>10257.708000000001</v>
      </c>
    </row>
    <row r="6" spans="1:5" x14ac:dyDescent="0.2">
      <c r="A6" s="77">
        <v>2002</v>
      </c>
      <c r="B6" s="74">
        <v>32122.963000000003</v>
      </c>
      <c r="C6" s="74">
        <v>15560.306</v>
      </c>
      <c r="D6" s="74">
        <v>5250.41</v>
      </c>
      <c r="E6" s="74">
        <v>10309.896000000001</v>
      </c>
    </row>
    <row r="7" spans="1:5" x14ac:dyDescent="0.2">
      <c r="A7" s="77">
        <v>2004</v>
      </c>
      <c r="B7" s="74">
        <v>31615.525000000001</v>
      </c>
      <c r="C7" s="74">
        <v>16359.475</v>
      </c>
      <c r="D7" s="74">
        <v>5421.1750000000002</v>
      </c>
      <c r="E7" s="74">
        <v>10938.300000000001</v>
      </c>
    </row>
    <row r="8" spans="1:5" x14ac:dyDescent="0.2">
      <c r="A8" s="77">
        <v>2006</v>
      </c>
      <c r="B8" s="74">
        <v>34746</v>
      </c>
      <c r="C8" s="74">
        <v>15405</v>
      </c>
      <c r="D8" s="74">
        <v>4999</v>
      </c>
      <c r="E8" s="74">
        <v>10406</v>
      </c>
    </row>
    <row r="9" spans="1:5" x14ac:dyDescent="0.2">
      <c r="A9" s="77">
        <v>2008</v>
      </c>
      <c r="B9" s="74">
        <v>34710</v>
      </c>
      <c r="C9" s="74">
        <v>15649</v>
      </c>
      <c r="D9" s="74">
        <v>6534</v>
      </c>
      <c r="E9" s="74">
        <v>9115</v>
      </c>
    </row>
    <row r="10" spans="1:5" x14ac:dyDescent="0.2">
      <c r="A10" s="77">
        <v>2010</v>
      </c>
      <c r="B10" s="74">
        <v>33895</v>
      </c>
      <c r="C10" s="74">
        <v>14197</v>
      </c>
      <c r="D10" s="74">
        <v>8256</v>
      </c>
      <c r="E10" s="74">
        <v>5941</v>
      </c>
    </row>
    <row r="11" spans="1:5" x14ac:dyDescent="0.2">
      <c r="A11" s="77">
        <v>2012</v>
      </c>
      <c r="B11" s="74">
        <v>34241</v>
      </c>
      <c r="C11" s="74">
        <v>13703</v>
      </c>
      <c r="D11" s="74">
        <v>6251</v>
      </c>
      <c r="E11" s="74">
        <v>7451</v>
      </c>
    </row>
    <row r="12" spans="1:5" x14ac:dyDescent="0.2">
      <c r="A12" s="77">
        <v>2014</v>
      </c>
      <c r="B12" s="74">
        <v>32071</v>
      </c>
      <c r="C12" s="74">
        <v>15251</v>
      </c>
      <c r="D12" s="74">
        <v>6965</v>
      </c>
      <c r="E12" s="74">
        <v>8286</v>
      </c>
    </row>
    <row r="13" spans="1:5" x14ac:dyDescent="0.2">
      <c r="A13" s="77">
        <v>2016</v>
      </c>
      <c r="B13" s="74">
        <v>32393</v>
      </c>
      <c r="C13" s="74">
        <v>17490</v>
      </c>
      <c r="D13" s="74">
        <v>8812</v>
      </c>
      <c r="E13" s="74">
        <v>8678</v>
      </c>
    </row>
    <row r="14" spans="1:5" x14ac:dyDescent="0.2">
      <c r="A14" s="77">
        <v>2018</v>
      </c>
      <c r="B14" s="74">
        <v>32690</v>
      </c>
      <c r="C14" s="74">
        <v>20700</v>
      </c>
      <c r="D14" s="74">
        <v>10382</v>
      </c>
      <c r="E14" s="74">
        <v>10318</v>
      </c>
    </row>
    <row r="15" spans="1:5" x14ac:dyDescent="0.2">
      <c r="A15" s="77">
        <v>2020</v>
      </c>
      <c r="B15" s="74">
        <v>32868</v>
      </c>
      <c r="C15" s="74">
        <v>20656</v>
      </c>
      <c r="D15" s="74">
        <v>10045</v>
      </c>
      <c r="E15" s="74">
        <v>10611</v>
      </c>
    </row>
    <row r="16" spans="1:5" x14ac:dyDescent="0.2">
      <c r="A16" s="77">
        <v>2022</v>
      </c>
      <c r="B16" s="74">
        <v>32848</v>
      </c>
      <c r="C16" s="74">
        <v>22395</v>
      </c>
      <c r="D16" s="74">
        <v>14969</v>
      </c>
      <c r="E16" s="74">
        <v>7426</v>
      </c>
    </row>
    <row r="17" spans="1:5" x14ac:dyDescent="0.2">
      <c r="A17" s="213">
        <v>2024</v>
      </c>
      <c r="B17" s="75">
        <v>37331</v>
      </c>
      <c r="C17" s="75">
        <v>21445</v>
      </c>
      <c r="D17" s="75">
        <v>15645</v>
      </c>
      <c r="E17" s="75">
        <v>5801</v>
      </c>
    </row>
    <row r="18" spans="1:5" x14ac:dyDescent="0.2">
      <c r="A18" s="23" t="s">
        <v>33</v>
      </c>
      <c r="B18" s="4"/>
      <c r="C18" s="4"/>
      <c r="D18" s="4"/>
      <c r="E18" s="4"/>
    </row>
    <row r="19" spans="1:5" x14ac:dyDescent="0.2">
      <c r="A19" s="12">
        <v>2000</v>
      </c>
      <c r="B19" s="4">
        <v>7060.0560000000005</v>
      </c>
      <c r="C19" s="4">
        <v>5093.9439999999995</v>
      </c>
      <c r="D19" s="4">
        <v>1417.8780000000002</v>
      </c>
      <c r="E19" s="4">
        <v>3685.5169999999998</v>
      </c>
    </row>
    <row r="20" spans="1:5" x14ac:dyDescent="0.2">
      <c r="A20" s="12">
        <v>2002</v>
      </c>
      <c r="B20" s="4">
        <v>7546.7339999999995</v>
      </c>
      <c r="C20" s="4">
        <v>5327.9960000000001</v>
      </c>
      <c r="D20" s="4">
        <v>1969.6799999999998</v>
      </c>
      <c r="E20" s="4">
        <v>3358.3159999999998</v>
      </c>
    </row>
    <row r="21" spans="1:5" x14ac:dyDescent="0.2">
      <c r="A21" s="12">
        <v>2004</v>
      </c>
      <c r="B21" s="4">
        <v>6670.7180000000008</v>
      </c>
      <c r="C21" s="4">
        <v>6303.2820000000002</v>
      </c>
      <c r="D21" s="4">
        <v>2990.174</v>
      </c>
      <c r="E21" s="4">
        <v>3317.3500000000004</v>
      </c>
    </row>
    <row r="22" spans="1:5" x14ac:dyDescent="0.2">
      <c r="A22" s="12">
        <v>2006</v>
      </c>
      <c r="B22" s="4">
        <v>7160</v>
      </c>
      <c r="C22" s="4">
        <v>6168</v>
      </c>
      <c r="D22" s="4">
        <v>2885</v>
      </c>
      <c r="E22" s="4">
        <v>3283</v>
      </c>
    </row>
    <row r="23" spans="1:5" x14ac:dyDescent="0.2">
      <c r="A23" s="12">
        <v>2008</v>
      </c>
      <c r="B23" s="4">
        <v>7159</v>
      </c>
      <c r="C23" s="4">
        <v>5098</v>
      </c>
      <c r="D23" s="4">
        <v>3364</v>
      </c>
      <c r="E23" s="4">
        <v>1734</v>
      </c>
    </row>
    <row r="24" spans="1:5" x14ac:dyDescent="0.2">
      <c r="A24" s="12">
        <v>2010</v>
      </c>
      <c r="B24" s="4">
        <v>5471</v>
      </c>
      <c r="C24" s="4">
        <v>6353</v>
      </c>
      <c r="D24" s="4">
        <v>3985</v>
      </c>
      <c r="E24" s="4">
        <v>2368</v>
      </c>
    </row>
    <row r="25" spans="1:5" x14ac:dyDescent="0.2">
      <c r="A25" s="12">
        <v>2012</v>
      </c>
      <c r="B25" s="4">
        <v>5001</v>
      </c>
      <c r="C25" s="4">
        <v>2865</v>
      </c>
      <c r="D25" s="4">
        <v>1767</v>
      </c>
      <c r="E25" s="4">
        <v>1098</v>
      </c>
    </row>
    <row r="26" spans="1:5" x14ac:dyDescent="0.2">
      <c r="A26" s="12">
        <v>2014</v>
      </c>
      <c r="B26" s="4">
        <v>4351</v>
      </c>
      <c r="C26" s="4">
        <v>2908</v>
      </c>
      <c r="D26" s="4">
        <v>1965</v>
      </c>
      <c r="E26" s="4">
        <v>943</v>
      </c>
    </row>
    <row r="27" spans="1:5" x14ac:dyDescent="0.2">
      <c r="A27" s="12">
        <v>2016</v>
      </c>
      <c r="B27" s="4">
        <v>4136</v>
      </c>
      <c r="C27" s="4">
        <v>3000</v>
      </c>
      <c r="D27" s="4">
        <v>1839</v>
      </c>
      <c r="E27" s="4">
        <v>1161</v>
      </c>
    </row>
    <row r="28" spans="1:5" x14ac:dyDescent="0.2">
      <c r="A28" s="12">
        <v>2018</v>
      </c>
      <c r="B28" s="4">
        <v>3801</v>
      </c>
      <c r="C28" s="4">
        <v>3418</v>
      </c>
      <c r="D28" s="4">
        <v>2426</v>
      </c>
      <c r="E28" s="4">
        <v>992</v>
      </c>
    </row>
    <row r="29" spans="1:5" x14ac:dyDescent="0.2">
      <c r="A29" s="12">
        <v>2020</v>
      </c>
      <c r="B29" s="4">
        <v>3807</v>
      </c>
      <c r="C29" s="4">
        <v>3072</v>
      </c>
      <c r="D29" s="4">
        <v>2272</v>
      </c>
      <c r="E29" s="4">
        <v>800</v>
      </c>
    </row>
    <row r="30" spans="1:5" x14ac:dyDescent="0.2">
      <c r="A30" s="12">
        <v>2022</v>
      </c>
      <c r="B30" s="4">
        <v>3558</v>
      </c>
      <c r="C30" s="4">
        <v>2981</v>
      </c>
      <c r="D30" s="4">
        <v>2459</v>
      </c>
      <c r="E30" s="4">
        <v>522</v>
      </c>
    </row>
    <row r="31" spans="1:5" x14ac:dyDescent="0.2">
      <c r="A31" s="45">
        <v>2024</v>
      </c>
      <c r="B31" s="7">
        <v>3252</v>
      </c>
      <c r="C31" s="7">
        <v>2795</v>
      </c>
      <c r="D31" s="7">
        <v>2467</v>
      </c>
      <c r="E31" s="7">
        <v>328</v>
      </c>
    </row>
    <row r="32" spans="1:5" x14ac:dyDescent="0.2">
      <c r="A32" s="51" t="s">
        <v>32</v>
      </c>
      <c r="B32" s="4"/>
      <c r="C32" s="4"/>
      <c r="D32" s="4"/>
      <c r="E32" s="4"/>
    </row>
    <row r="33" spans="1:5" x14ac:dyDescent="0.2">
      <c r="A33" s="50">
        <v>2000</v>
      </c>
      <c r="B33" s="4">
        <v>5557.1880000000001</v>
      </c>
      <c r="C33" s="4">
        <v>3893.8119999999999</v>
      </c>
      <c r="D33" s="4">
        <v>1190.826</v>
      </c>
      <c r="E33" s="4">
        <v>2712.4369999999999</v>
      </c>
    </row>
    <row r="34" spans="1:5" x14ac:dyDescent="0.2">
      <c r="A34" s="50">
        <v>2002</v>
      </c>
      <c r="B34" s="4">
        <v>5302.44</v>
      </c>
      <c r="C34" s="4">
        <v>3958.29</v>
      </c>
      <c r="D34" s="4">
        <v>1427.58</v>
      </c>
      <c r="E34" s="4">
        <v>2530.71</v>
      </c>
    </row>
    <row r="35" spans="1:5" x14ac:dyDescent="0.2">
      <c r="A35" s="50">
        <v>2004</v>
      </c>
      <c r="B35" s="4">
        <v>3976.8960000000002</v>
      </c>
      <c r="C35" s="4">
        <v>4631.1040000000003</v>
      </c>
      <c r="D35" s="4">
        <v>2461.8879999999999</v>
      </c>
      <c r="E35" s="4">
        <v>2177.8240000000001</v>
      </c>
    </row>
    <row r="36" spans="1:5" x14ac:dyDescent="0.2">
      <c r="A36" s="50">
        <v>2006</v>
      </c>
      <c r="B36" s="4">
        <v>4142</v>
      </c>
      <c r="C36" s="4">
        <v>4088</v>
      </c>
      <c r="D36" s="4">
        <v>1966</v>
      </c>
      <c r="E36" s="4">
        <v>2122</v>
      </c>
    </row>
    <row r="37" spans="1:5" x14ac:dyDescent="0.2">
      <c r="A37" s="50">
        <v>2008</v>
      </c>
      <c r="B37" s="4">
        <v>4441</v>
      </c>
      <c r="C37" s="4">
        <v>3010</v>
      </c>
      <c r="D37" s="4">
        <v>2288</v>
      </c>
      <c r="E37" s="4">
        <v>722</v>
      </c>
    </row>
    <row r="38" spans="1:5" x14ac:dyDescent="0.2">
      <c r="A38" s="50">
        <v>2010</v>
      </c>
      <c r="B38" s="4">
        <v>2592</v>
      </c>
      <c r="C38" s="4">
        <v>4828</v>
      </c>
      <c r="D38" s="4">
        <v>3060</v>
      </c>
      <c r="E38" s="4">
        <v>1768</v>
      </c>
    </row>
    <row r="39" spans="1:5" x14ac:dyDescent="0.2">
      <c r="A39" s="50">
        <v>2012</v>
      </c>
      <c r="B39" s="4">
        <v>2387</v>
      </c>
      <c r="C39" s="4">
        <v>1638</v>
      </c>
      <c r="D39" s="4">
        <v>1096</v>
      </c>
      <c r="E39" s="4">
        <v>542</v>
      </c>
    </row>
    <row r="40" spans="1:5" x14ac:dyDescent="0.2">
      <c r="A40" s="50">
        <v>2014</v>
      </c>
      <c r="B40" s="4">
        <v>1712</v>
      </c>
      <c r="C40" s="4">
        <v>1465</v>
      </c>
      <c r="D40" s="4">
        <v>1016</v>
      </c>
      <c r="E40" s="4">
        <v>449</v>
      </c>
    </row>
    <row r="41" spans="1:5" x14ac:dyDescent="0.2">
      <c r="A41" s="50">
        <v>2016</v>
      </c>
      <c r="B41" s="4">
        <v>1474</v>
      </c>
      <c r="C41" s="4">
        <v>1374</v>
      </c>
      <c r="D41" s="4">
        <v>896</v>
      </c>
      <c r="E41" s="4">
        <v>478</v>
      </c>
    </row>
    <row r="42" spans="1:5" x14ac:dyDescent="0.2">
      <c r="A42" s="50">
        <v>2018</v>
      </c>
      <c r="B42" s="4">
        <v>1283</v>
      </c>
      <c r="C42" s="4">
        <v>1746</v>
      </c>
      <c r="D42" s="4">
        <v>1368</v>
      </c>
      <c r="E42" s="4">
        <v>378</v>
      </c>
    </row>
    <row r="43" spans="1:5" x14ac:dyDescent="0.2">
      <c r="A43" s="50">
        <v>2020</v>
      </c>
      <c r="B43" s="4">
        <v>1242</v>
      </c>
      <c r="C43" s="4">
        <v>1471</v>
      </c>
      <c r="D43" s="4">
        <v>1149</v>
      </c>
      <c r="E43" s="4">
        <v>322</v>
      </c>
    </row>
    <row r="44" spans="1:5" x14ac:dyDescent="0.2">
      <c r="A44" s="50">
        <v>2022</v>
      </c>
      <c r="B44" s="4">
        <v>1282</v>
      </c>
      <c r="C44" s="4">
        <v>1546</v>
      </c>
      <c r="D44" s="4">
        <v>1357</v>
      </c>
      <c r="E44" s="4">
        <v>189</v>
      </c>
    </row>
    <row r="45" spans="1:5" x14ac:dyDescent="0.2">
      <c r="A45" s="214">
        <v>2024</v>
      </c>
      <c r="B45" s="7">
        <v>1079</v>
      </c>
      <c r="C45" s="7">
        <v>1276</v>
      </c>
      <c r="D45" s="7">
        <v>1102</v>
      </c>
      <c r="E45" s="7">
        <v>174</v>
      </c>
    </row>
    <row r="46" spans="1:5" x14ac:dyDescent="0.2">
      <c r="A46" s="51" t="s">
        <v>31</v>
      </c>
      <c r="B46" s="4"/>
      <c r="C46" s="4"/>
      <c r="D46" s="4"/>
      <c r="E46" s="4"/>
    </row>
    <row r="47" spans="1:5" x14ac:dyDescent="0.2">
      <c r="A47" s="50">
        <v>2000</v>
      </c>
      <c r="B47" s="4">
        <v>1502.8680000000002</v>
      </c>
      <c r="C47" s="4">
        <v>1200.1320000000001</v>
      </c>
      <c r="D47" s="4">
        <v>227.05200000000002</v>
      </c>
      <c r="E47" s="4">
        <v>973.07999999999993</v>
      </c>
    </row>
    <row r="48" spans="1:5" x14ac:dyDescent="0.2">
      <c r="A48" s="50">
        <v>2002</v>
      </c>
      <c r="B48" s="4">
        <v>2244.2939999999999</v>
      </c>
      <c r="C48" s="4">
        <v>1369.7060000000001</v>
      </c>
      <c r="D48" s="4">
        <v>542.1</v>
      </c>
      <c r="E48" s="4">
        <v>827.60599999999999</v>
      </c>
    </row>
    <row r="49" spans="1:5" x14ac:dyDescent="0.2">
      <c r="A49" s="50">
        <v>2004</v>
      </c>
      <c r="B49" s="4">
        <v>2693.8220000000001</v>
      </c>
      <c r="C49" s="4">
        <v>1672.1780000000001</v>
      </c>
      <c r="D49" s="4">
        <v>528.28599999999994</v>
      </c>
      <c r="E49" s="4">
        <v>1139.5260000000001</v>
      </c>
    </row>
    <row r="50" spans="1:5" x14ac:dyDescent="0.2">
      <c r="A50" s="50">
        <v>2006</v>
      </c>
      <c r="B50" s="4">
        <v>3018</v>
      </c>
      <c r="C50" s="4">
        <v>2080</v>
      </c>
      <c r="D50" s="4">
        <v>919</v>
      </c>
      <c r="E50" s="4">
        <v>1161</v>
      </c>
    </row>
    <row r="51" spans="1:5" x14ac:dyDescent="0.2">
      <c r="A51" s="50">
        <v>2008</v>
      </c>
      <c r="B51" s="4">
        <v>2718</v>
      </c>
      <c r="C51" s="4">
        <v>2088</v>
      </c>
      <c r="D51" s="4">
        <v>1076</v>
      </c>
      <c r="E51" s="4">
        <v>1012</v>
      </c>
    </row>
    <row r="52" spans="1:5" x14ac:dyDescent="0.2">
      <c r="A52" s="50">
        <v>2010</v>
      </c>
      <c r="B52" s="4">
        <v>2879</v>
      </c>
      <c r="C52" s="4">
        <v>1525</v>
      </c>
      <c r="D52" s="4">
        <v>925</v>
      </c>
      <c r="E52" s="4">
        <v>600</v>
      </c>
    </row>
    <row r="53" spans="1:5" x14ac:dyDescent="0.2">
      <c r="A53" s="50">
        <v>2012</v>
      </c>
      <c r="B53" s="4">
        <v>2614</v>
      </c>
      <c r="C53" s="4">
        <v>1227</v>
      </c>
      <c r="D53" s="4">
        <v>671</v>
      </c>
      <c r="E53" s="4">
        <v>556</v>
      </c>
    </row>
    <row r="54" spans="1:5" x14ac:dyDescent="0.2">
      <c r="A54" s="50">
        <v>2014</v>
      </c>
      <c r="B54" s="4">
        <v>2639</v>
      </c>
      <c r="C54" s="4">
        <v>1443</v>
      </c>
      <c r="D54" s="4">
        <v>949</v>
      </c>
      <c r="E54" s="4">
        <v>494</v>
      </c>
    </row>
    <row r="55" spans="1:5" x14ac:dyDescent="0.2">
      <c r="A55" s="50">
        <v>2016</v>
      </c>
      <c r="B55" s="4">
        <v>2662</v>
      </c>
      <c r="C55" s="4">
        <v>1626</v>
      </c>
      <c r="D55" s="4">
        <v>943</v>
      </c>
      <c r="E55" s="4">
        <v>683</v>
      </c>
    </row>
    <row r="56" spans="1:5" x14ac:dyDescent="0.2">
      <c r="A56" s="50">
        <v>2018</v>
      </c>
      <c r="B56" s="4">
        <v>2518</v>
      </c>
      <c r="C56" s="4">
        <v>1672</v>
      </c>
      <c r="D56" s="4">
        <v>1058</v>
      </c>
      <c r="E56" s="4">
        <v>614</v>
      </c>
    </row>
    <row r="57" spans="1:5" x14ac:dyDescent="0.2">
      <c r="A57" s="50">
        <v>2020</v>
      </c>
      <c r="B57" s="4">
        <v>2565</v>
      </c>
      <c r="C57" s="4">
        <v>1601</v>
      </c>
      <c r="D57" s="4">
        <v>1123</v>
      </c>
      <c r="E57" s="4">
        <v>478</v>
      </c>
    </row>
    <row r="58" spans="1:5" x14ac:dyDescent="0.2">
      <c r="A58" s="50">
        <v>2022</v>
      </c>
      <c r="B58" s="4">
        <v>2276</v>
      </c>
      <c r="C58" s="4">
        <v>1435</v>
      </c>
      <c r="D58" s="4">
        <v>1102</v>
      </c>
      <c r="E58" s="4">
        <v>333</v>
      </c>
    </row>
    <row r="59" spans="1:5" x14ac:dyDescent="0.2">
      <c r="A59" s="215">
        <v>2024</v>
      </c>
      <c r="B59" s="7">
        <v>2163</v>
      </c>
      <c r="C59" s="7">
        <v>1518</v>
      </c>
      <c r="D59" s="7">
        <v>1365</v>
      </c>
      <c r="E59" s="7">
        <v>154</v>
      </c>
    </row>
    <row r="60" spans="1:5" x14ac:dyDescent="0.2">
      <c r="A60" s="45" t="s">
        <v>30</v>
      </c>
      <c r="B60" s="4"/>
      <c r="C60" s="4"/>
      <c r="D60" s="4"/>
      <c r="E60" s="4"/>
    </row>
    <row r="61" spans="1:5" x14ac:dyDescent="0.2">
      <c r="A61" s="12">
        <v>2000</v>
      </c>
      <c r="B61" s="4">
        <v>34830.923999999999</v>
      </c>
      <c r="C61" s="4">
        <v>19021.076000000001</v>
      </c>
      <c r="D61" s="4">
        <v>5087.3019999999997</v>
      </c>
      <c r="E61" s="4">
        <v>13943.225</v>
      </c>
    </row>
    <row r="62" spans="1:5" x14ac:dyDescent="0.2">
      <c r="A62" s="12">
        <v>2002</v>
      </c>
      <c r="B62" s="4">
        <v>39669.697</v>
      </c>
      <c r="C62" s="4">
        <v>20888.302</v>
      </c>
      <c r="D62" s="4">
        <v>7220.09</v>
      </c>
      <c r="E62" s="4">
        <v>13668.212</v>
      </c>
    </row>
    <row r="63" spans="1:5" x14ac:dyDescent="0.2">
      <c r="A63" s="12">
        <v>2004</v>
      </c>
      <c r="B63" s="4">
        <v>38286.243000000002</v>
      </c>
      <c r="C63" s="4">
        <v>22662.757000000001</v>
      </c>
      <c r="D63" s="4">
        <v>8411.3490000000002</v>
      </c>
      <c r="E63" s="4">
        <v>14255.650000000001</v>
      </c>
    </row>
    <row r="64" spans="1:5" x14ac:dyDescent="0.2">
      <c r="A64" s="12">
        <v>2006</v>
      </c>
      <c r="B64" s="4">
        <v>41906</v>
      </c>
      <c r="C64" s="4">
        <v>21573</v>
      </c>
      <c r="D64" s="4">
        <v>7884</v>
      </c>
      <c r="E64" s="4">
        <v>13689</v>
      </c>
    </row>
    <row r="65" spans="1:5" x14ac:dyDescent="0.2">
      <c r="A65" s="12">
        <v>2008</v>
      </c>
      <c r="B65" s="4">
        <v>41869</v>
      </c>
      <c r="C65" s="4">
        <v>20747</v>
      </c>
      <c r="D65" s="4">
        <v>9898</v>
      </c>
      <c r="E65" s="4">
        <v>10849</v>
      </c>
    </row>
    <row r="66" spans="1:5" x14ac:dyDescent="0.2">
      <c r="A66" s="12">
        <v>2010</v>
      </c>
      <c r="B66" s="4">
        <v>39366</v>
      </c>
      <c r="C66" s="4">
        <v>20550</v>
      </c>
      <c r="D66" s="4">
        <v>12241</v>
      </c>
      <c r="E66" s="4">
        <v>8309</v>
      </c>
    </row>
    <row r="67" spans="1:5" x14ac:dyDescent="0.2">
      <c r="A67" s="12">
        <v>2012</v>
      </c>
      <c r="B67" s="4">
        <v>39242</v>
      </c>
      <c r="C67" s="4">
        <v>16568</v>
      </c>
      <c r="D67" s="4">
        <v>8018</v>
      </c>
      <c r="E67" s="4">
        <v>8549</v>
      </c>
    </row>
    <row r="68" spans="1:5" x14ac:dyDescent="0.2">
      <c r="A68" s="12">
        <v>2014</v>
      </c>
      <c r="B68" s="4">
        <v>36422</v>
      </c>
      <c r="C68" s="4">
        <v>18159</v>
      </c>
      <c r="D68" s="4">
        <v>8930</v>
      </c>
      <c r="E68" s="4">
        <v>9229</v>
      </c>
    </row>
    <row r="69" spans="1:5" x14ac:dyDescent="0.2">
      <c r="A69" s="12">
        <v>2016</v>
      </c>
      <c r="B69" s="4">
        <v>36529</v>
      </c>
      <c r="C69" s="4">
        <v>20490</v>
      </c>
      <c r="D69" s="4">
        <v>10651</v>
      </c>
      <c r="E69" s="4">
        <v>9839</v>
      </c>
    </row>
    <row r="70" spans="1:5" x14ac:dyDescent="0.2">
      <c r="A70" s="12">
        <v>2018</v>
      </c>
      <c r="B70" s="4">
        <v>36491</v>
      </c>
      <c r="C70" s="4">
        <v>24118</v>
      </c>
      <c r="D70" s="4">
        <v>12808</v>
      </c>
      <c r="E70" s="4">
        <v>11310</v>
      </c>
    </row>
    <row r="71" spans="1:5" x14ac:dyDescent="0.2">
      <c r="A71" s="12">
        <v>2020</v>
      </c>
      <c r="B71" s="4">
        <v>36676</v>
      </c>
      <c r="C71" s="4">
        <v>23726</v>
      </c>
      <c r="D71" s="4">
        <v>12316</v>
      </c>
      <c r="E71" s="4">
        <v>11410</v>
      </c>
    </row>
    <row r="72" spans="1:5" x14ac:dyDescent="0.2">
      <c r="A72" s="12">
        <v>2022</v>
      </c>
      <c r="B72" s="4">
        <v>36406</v>
      </c>
      <c r="C72" s="4">
        <v>25375</v>
      </c>
      <c r="D72" s="4">
        <v>17428</v>
      </c>
      <c r="E72" s="4">
        <v>7947</v>
      </c>
    </row>
    <row r="73" spans="1:5" x14ac:dyDescent="0.2">
      <c r="A73" s="38">
        <v>2024</v>
      </c>
      <c r="B73" s="7">
        <v>40573</v>
      </c>
      <c r="C73" s="7">
        <v>24240</v>
      </c>
      <c r="D73" s="7">
        <v>18111</v>
      </c>
      <c r="E73" s="7">
        <v>6129</v>
      </c>
    </row>
    <row r="74" spans="1:5" x14ac:dyDescent="0.2">
      <c r="A74" s="2"/>
      <c r="B74" s="35"/>
      <c r="C74" s="35"/>
      <c r="D74" s="35"/>
      <c r="E74" s="35"/>
    </row>
    <row r="75" spans="1:5" x14ac:dyDescent="0.2">
      <c r="A75" s="10" t="s">
        <v>150</v>
      </c>
    </row>
  </sheetData>
  <phoneticPr fontId="6" type="noConversion"/>
  <pageMargins left="0.78740157480314965" right="0.78740157480314965" top="0.98425196850393704" bottom="0.98425196850393704" header="0" footer="0"/>
  <pageSetup paperSize="9" scale="8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AK186"/>
  <sheetViews>
    <sheetView zoomScaleNormal="100" workbookViewId="0"/>
  </sheetViews>
  <sheetFormatPr baseColWidth="10" defaultColWidth="9.140625" defaultRowHeight="12.75" x14ac:dyDescent="0.2"/>
  <cols>
    <col min="1" max="1" width="32.140625" customWidth="1"/>
    <col min="2" max="3" width="9.85546875" customWidth="1"/>
    <col min="4" max="27" width="9.140625" customWidth="1"/>
    <col min="28" max="37" width="7.28515625" customWidth="1"/>
  </cols>
  <sheetData>
    <row r="1" spans="1:37" ht="15" x14ac:dyDescent="0.25">
      <c r="A1" s="3" t="s">
        <v>172</v>
      </c>
      <c r="B1" s="3"/>
      <c r="C1" s="3"/>
      <c r="D1" s="3"/>
      <c r="E1" s="3"/>
      <c r="F1" s="3"/>
      <c r="G1" s="3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</row>
    <row r="2" spans="1:37" x14ac:dyDescent="0.2">
      <c r="A2" s="54"/>
      <c r="B2" s="54"/>
      <c r="C2" s="54"/>
      <c r="D2" s="54"/>
      <c r="E2" s="54"/>
      <c r="F2" s="54"/>
      <c r="G2" s="54"/>
      <c r="H2" s="55"/>
      <c r="I2" s="55"/>
      <c r="J2" s="55"/>
      <c r="K2" s="55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x14ac:dyDescent="0.2">
      <c r="A3" s="54"/>
      <c r="B3" s="279">
        <v>2024</v>
      </c>
      <c r="C3" s="280"/>
      <c r="D3" s="277">
        <v>2022</v>
      </c>
      <c r="E3" s="278"/>
      <c r="F3" s="277">
        <v>2020</v>
      </c>
      <c r="G3" s="278"/>
      <c r="H3" s="277">
        <v>2018</v>
      </c>
      <c r="I3" s="278"/>
      <c r="J3" s="277">
        <v>2016</v>
      </c>
      <c r="K3" s="278"/>
      <c r="L3" s="277">
        <v>2014</v>
      </c>
      <c r="M3" s="278"/>
      <c r="N3" s="277">
        <v>2012</v>
      </c>
      <c r="O3" s="278"/>
      <c r="P3" s="277">
        <v>2010</v>
      </c>
      <c r="Q3" s="278"/>
      <c r="R3" s="277">
        <v>2008</v>
      </c>
      <c r="S3" s="278"/>
      <c r="T3" s="277">
        <v>2008</v>
      </c>
      <c r="U3" s="278"/>
      <c r="V3" s="277">
        <v>2006</v>
      </c>
      <c r="W3" s="278"/>
      <c r="X3" s="277">
        <v>2004</v>
      </c>
      <c r="Y3" s="278"/>
      <c r="Z3" s="277">
        <v>2002</v>
      </c>
      <c r="AA3" s="278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x14ac:dyDescent="0.2">
      <c r="A4" s="5"/>
      <c r="B4" s="57" t="s">
        <v>40</v>
      </c>
      <c r="C4" s="57" t="s">
        <v>41</v>
      </c>
      <c r="D4" s="57" t="s">
        <v>40</v>
      </c>
      <c r="E4" s="57" t="s">
        <v>41</v>
      </c>
      <c r="F4" s="57" t="s">
        <v>40</v>
      </c>
      <c r="G4" s="57" t="s">
        <v>41</v>
      </c>
      <c r="H4" s="57" t="s">
        <v>40</v>
      </c>
      <c r="I4" s="57" t="s">
        <v>41</v>
      </c>
      <c r="J4" s="57" t="s">
        <v>40</v>
      </c>
      <c r="K4" s="57" t="s">
        <v>41</v>
      </c>
      <c r="L4" s="57" t="s">
        <v>40</v>
      </c>
      <c r="M4" s="57" t="s">
        <v>41</v>
      </c>
      <c r="N4" s="57" t="s">
        <v>40</v>
      </c>
      <c r="O4" s="57" t="s">
        <v>41</v>
      </c>
      <c r="P4" s="57" t="s">
        <v>40</v>
      </c>
      <c r="Q4" s="57" t="s">
        <v>41</v>
      </c>
      <c r="R4" s="57" t="s">
        <v>40</v>
      </c>
      <c r="S4" s="57" t="s">
        <v>41</v>
      </c>
      <c r="T4" s="57" t="s">
        <v>40</v>
      </c>
      <c r="U4" s="57" t="s">
        <v>41</v>
      </c>
      <c r="V4" s="57" t="s">
        <v>40</v>
      </c>
      <c r="W4" s="57" t="s">
        <v>41</v>
      </c>
      <c r="X4" s="57" t="s">
        <v>40</v>
      </c>
      <c r="Y4" s="57" t="s">
        <v>41</v>
      </c>
      <c r="Z4" s="57" t="s">
        <v>40</v>
      </c>
      <c r="AA4" s="57" t="s">
        <v>41</v>
      </c>
      <c r="AB4" s="67"/>
      <c r="AC4" s="67"/>
      <c r="AD4" s="67"/>
      <c r="AE4" s="67"/>
      <c r="AF4" s="67"/>
      <c r="AG4" s="67"/>
      <c r="AH4" s="67"/>
      <c r="AI4" s="67"/>
      <c r="AJ4" s="67"/>
      <c r="AK4" s="67"/>
    </row>
    <row r="5" spans="1:37" x14ac:dyDescent="0.2">
      <c r="A5" s="23" t="s">
        <v>39</v>
      </c>
      <c r="B5" s="132">
        <v>54.7</v>
      </c>
      <c r="C5" s="133">
        <v>45.3</v>
      </c>
      <c r="D5" s="62">
        <v>54.6</v>
      </c>
      <c r="E5" s="63">
        <v>45.4</v>
      </c>
      <c r="F5" s="63">
        <v>54.2</v>
      </c>
      <c r="G5" s="63">
        <v>45.8</v>
      </c>
      <c r="H5" s="63">
        <v>56.9</v>
      </c>
      <c r="I5" s="63">
        <v>43.1</v>
      </c>
      <c r="J5" s="63">
        <v>55.7</v>
      </c>
      <c r="K5" s="63">
        <v>44.3</v>
      </c>
      <c r="L5" s="63">
        <v>56.1</v>
      </c>
      <c r="M5" s="63">
        <v>43.9</v>
      </c>
      <c r="N5" s="63">
        <v>57</v>
      </c>
      <c r="O5" s="63">
        <v>43</v>
      </c>
      <c r="P5" s="63">
        <v>56</v>
      </c>
      <c r="Q5" s="63">
        <v>44</v>
      </c>
      <c r="R5" s="63">
        <v>59.2</v>
      </c>
      <c r="S5" s="63">
        <v>40.799999999999997</v>
      </c>
      <c r="T5" s="63">
        <v>59.2</v>
      </c>
      <c r="U5" s="63">
        <v>40.799999999999997</v>
      </c>
      <c r="V5" s="63">
        <v>58.6</v>
      </c>
      <c r="W5" s="63">
        <v>41.4</v>
      </c>
      <c r="X5" s="63">
        <v>63.8</v>
      </c>
      <c r="Y5" s="63">
        <v>36.200000000000003</v>
      </c>
      <c r="Z5" s="63">
        <v>71.900000000000006</v>
      </c>
      <c r="AA5" s="68">
        <v>28.1</v>
      </c>
      <c r="AB5" s="58"/>
      <c r="AC5" s="58"/>
      <c r="AD5" s="58"/>
      <c r="AE5" s="58"/>
      <c r="AF5" s="58"/>
      <c r="AG5" s="58"/>
      <c r="AH5" s="58"/>
      <c r="AI5" s="58"/>
      <c r="AJ5" s="58"/>
      <c r="AK5" s="58"/>
    </row>
    <row r="6" spans="1:37" x14ac:dyDescent="0.2">
      <c r="A6" s="23" t="s">
        <v>42</v>
      </c>
      <c r="B6" s="134"/>
      <c r="C6" s="135"/>
      <c r="D6" s="60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69"/>
      <c r="AB6" s="59"/>
      <c r="AC6" s="59"/>
      <c r="AD6" s="59"/>
      <c r="AE6" s="59"/>
      <c r="AF6" s="59"/>
      <c r="AG6" s="59"/>
      <c r="AH6" s="59"/>
      <c r="AI6" s="59"/>
      <c r="AJ6" s="59"/>
      <c r="AK6" s="59"/>
    </row>
    <row r="7" spans="1:37" x14ac:dyDescent="0.2">
      <c r="A7" s="12" t="s">
        <v>43</v>
      </c>
      <c r="B7" s="134">
        <v>74.3</v>
      </c>
      <c r="C7" s="135">
        <v>25.7</v>
      </c>
      <c r="D7" s="60">
        <v>69.86</v>
      </c>
      <c r="E7" s="59">
        <v>30.14</v>
      </c>
      <c r="F7" s="59">
        <v>70.599999999999994</v>
      </c>
      <c r="G7" s="59">
        <v>29.4</v>
      </c>
      <c r="H7" s="59">
        <v>79.5</v>
      </c>
      <c r="I7" s="59">
        <v>20.5</v>
      </c>
      <c r="J7" s="59">
        <v>75.3</v>
      </c>
      <c r="K7" s="59">
        <v>24.7</v>
      </c>
      <c r="L7" s="59">
        <v>77.8</v>
      </c>
      <c r="M7" s="59">
        <v>22.2</v>
      </c>
      <c r="N7" s="59">
        <v>80</v>
      </c>
      <c r="O7" s="59">
        <v>20</v>
      </c>
      <c r="P7" s="59">
        <v>86.3</v>
      </c>
      <c r="Q7" s="59">
        <v>13.7</v>
      </c>
      <c r="R7" s="59">
        <v>78</v>
      </c>
      <c r="S7" s="59">
        <v>22</v>
      </c>
      <c r="T7" s="59">
        <v>78</v>
      </c>
      <c r="U7" s="59">
        <v>22</v>
      </c>
      <c r="V7" s="59">
        <v>77.8</v>
      </c>
      <c r="W7" s="59">
        <v>22.2</v>
      </c>
      <c r="X7" s="59">
        <v>85.3</v>
      </c>
      <c r="Y7" s="59">
        <v>14.7</v>
      </c>
      <c r="Z7" s="59" t="s">
        <v>21</v>
      </c>
      <c r="AA7" s="69" t="s">
        <v>21</v>
      </c>
      <c r="AB7" s="59"/>
      <c r="AC7" s="59"/>
      <c r="AD7" s="59"/>
      <c r="AE7" s="59"/>
      <c r="AF7" s="59"/>
      <c r="AG7" s="59"/>
      <c r="AH7" s="59"/>
      <c r="AI7" s="59"/>
      <c r="AJ7" s="59"/>
      <c r="AK7" s="59"/>
    </row>
    <row r="8" spans="1:37" x14ac:dyDescent="0.2">
      <c r="A8" s="12" t="s">
        <v>16</v>
      </c>
      <c r="B8" s="134">
        <v>76.2</v>
      </c>
      <c r="C8" s="135">
        <v>23.8</v>
      </c>
      <c r="D8" s="60">
        <v>76.260000000000005</v>
      </c>
      <c r="E8" s="59">
        <v>23.74</v>
      </c>
      <c r="F8" s="59">
        <v>77.2</v>
      </c>
      <c r="G8" s="59">
        <v>22.8</v>
      </c>
      <c r="H8" s="59">
        <v>78.2</v>
      </c>
      <c r="I8" s="59">
        <v>21.8</v>
      </c>
      <c r="J8" s="59">
        <v>77.7</v>
      </c>
      <c r="K8" s="59">
        <v>22.3</v>
      </c>
      <c r="L8" s="59">
        <v>79.599999999999994</v>
      </c>
      <c r="M8" s="59">
        <v>20.399999999999999</v>
      </c>
      <c r="N8" s="59">
        <v>78</v>
      </c>
      <c r="O8" s="59">
        <v>22</v>
      </c>
      <c r="P8" s="59">
        <v>78.5</v>
      </c>
      <c r="Q8" s="59">
        <v>21.5</v>
      </c>
      <c r="R8" s="59">
        <v>77.400000000000006</v>
      </c>
      <c r="S8" s="59">
        <v>22.6</v>
      </c>
      <c r="T8" s="59">
        <v>77.400000000000006</v>
      </c>
      <c r="U8" s="59">
        <v>22.6</v>
      </c>
      <c r="V8" s="59">
        <v>75.2</v>
      </c>
      <c r="W8" s="59">
        <v>24.8</v>
      </c>
      <c r="X8" s="59">
        <v>83.8</v>
      </c>
      <c r="Y8" s="59">
        <v>16.2</v>
      </c>
      <c r="Z8" s="59">
        <v>77.2</v>
      </c>
      <c r="AA8" s="69">
        <v>22.8</v>
      </c>
      <c r="AB8" s="59"/>
      <c r="AC8" s="59"/>
      <c r="AD8" s="59"/>
      <c r="AE8" s="59"/>
      <c r="AF8" s="59"/>
      <c r="AG8" s="59"/>
      <c r="AH8" s="59"/>
      <c r="AI8" s="59"/>
      <c r="AJ8" s="59"/>
      <c r="AK8" s="59"/>
    </row>
    <row r="9" spans="1:37" x14ac:dyDescent="0.2">
      <c r="A9" s="12" t="s">
        <v>44</v>
      </c>
      <c r="B9" s="134">
        <v>89.8</v>
      </c>
      <c r="C9" s="135">
        <v>10.199999999999999</v>
      </c>
      <c r="D9" s="60">
        <v>90.26</v>
      </c>
      <c r="E9" s="59">
        <v>9.74</v>
      </c>
      <c r="F9" s="59">
        <v>90.7</v>
      </c>
      <c r="G9" s="59">
        <v>9.3000000000000007</v>
      </c>
      <c r="H9" s="59">
        <v>89.7</v>
      </c>
      <c r="I9" s="59">
        <v>10.3</v>
      </c>
      <c r="J9" s="59">
        <v>90.5</v>
      </c>
      <c r="K9" s="59">
        <v>9.5</v>
      </c>
      <c r="L9" s="59">
        <v>90.4</v>
      </c>
      <c r="M9" s="59">
        <v>9.6</v>
      </c>
      <c r="N9" s="59">
        <v>90</v>
      </c>
      <c r="O9" s="59">
        <v>10</v>
      </c>
      <c r="P9" s="59">
        <v>90.1</v>
      </c>
      <c r="Q9" s="59">
        <v>9.9</v>
      </c>
      <c r="R9" s="59">
        <v>88.5</v>
      </c>
      <c r="S9" s="59">
        <v>11.5</v>
      </c>
      <c r="T9" s="59">
        <v>88.5</v>
      </c>
      <c r="U9" s="59">
        <v>11.5</v>
      </c>
      <c r="V9" s="59">
        <v>90.5</v>
      </c>
      <c r="W9" s="59">
        <v>9.5</v>
      </c>
      <c r="X9" s="59">
        <v>91.5</v>
      </c>
      <c r="Y9" s="59">
        <v>8.5</v>
      </c>
      <c r="Z9" s="59">
        <v>90.1</v>
      </c>
      <c r="AA9" s="69">
        <v>9.9</v>
      </c>
      <c r="AB9" s="59"/>
      <c r="AC9" s="59"/>
      <c r="AD9" s="59"/>
      <c r="AE9" s="59"/>
      <c r="AF9" s="59"/>
      <c r="AG9" s="59"/>
      <c r="AH9" s="59"/>
      <c r="AI9" s="59"/>
      <c r="AJ9" s="59"/>
      <c r="AK9" s="59"/>
    </row>
    <row r="10" spans="1:37" x14ac:dyDescent="0.2">
      <c r="A10" s="12" t="s">
        <v>45</v>
      </c>
      <c r="B10" s="134">
        <v>36.299999999999997</v>
      </c>
      <c r="C10" s="135">
        <v>63.7</v>
      </c>
      <c r="D10" s="60">
        <v>35.56</v>
      </c>
      <c r="E10" s="59">
        <v>64.44</v>
      </c>
      <c r="F10" s="59">
        <v>34.4</v>
      </c>
      <c r="G10" s="59">
        <v>65.599999999999994</v>
      </c>
      <c r="H10" s="59">
        <v>36.799999999999997</v>
      </c>
      <c r="I10" s="59">
        <v>63.2</v>
      </c>
      <c r="J10" s="59">
        <v>35.200000000000003</v>
      </c>
      <c r="K10" s="59">
        <v>64.8</v>
      </c>
      <c r="L10" s="59">
        <v>34.799999999999997</v>
      </c>
      <c r="M10" s="59">
        <v>65.2</v>
      </c>
      <c r="N10" s="59">
        <v>35</v>
      </c>
      <c r="O10" s="59">
        <v>65</v>
      </c>
      <c r="P10" s="59">
        <v>34.4</v>
      </c>
      <c r="Q10" s="59">
        <v>65.599999999999994</v>
      </c>
      <c r="R10" s="59">
        <v>38.6</v>
      </c>
      <c r="S10" s="59">
        <v>61.4</v>
      </c>
      <c r="T10" s="59">
        <v>38.6</v>
      </c>
      <c r="U10" s="59">
        <v>61.4</v>
      </c>
      <c r="V10" s="59">
        <v>36.4</v>
      </c>
      <c r="W10" s="59">
        <v>63.6</v>
      </c>
      <c r="X10" s="59">
        <v>38.1</v>
      </c>
      <c r="Y10" s="59">
        <v>61.9</v>
      </c>
      <c r="Z10" s="59">
        <v>38.299999999999997</v>
      </c>
      <c r="AA10" s="69">
        <v>61.7</v>
      </c>
      <c r="AB10" s="59"/>
      <c r="AC10" s="59"/>
      <c r="AD10" s="59"/>
      <c r="AE10" s="59"/>
      <c r="AF10" s="59"/>
      <c r="AG10" s="59"/>
      <c r="AH10" s="59"/>
      <c r="AI10" s="59"/>
      <c r="AJ10" s="59"/>
      <c r="AK10" s="59"/>
    </row>
    <row r="11" spans="1:37" x14ac:dyDescent="0.2">
      <c r="A11" s="23" t="s">
        <v>46</v>
      </c>
      <c r="B11" s="134"/>
      <c r="C11" s="135"/>
      <c r="D11" s="99"/>
      <c r="E11" s="32"/>
      <c r="F11" s="32"/>
      <c r="G11" s="32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69"/>
      <c r="AB11" s="59"/>
      <c r="AC11" s="59"/>
      <c r="AD11" s="59"/>
      <c r="AE11" s="59"/>
      <c r="AF11" s="59"/>
      <c r="AG11" s="59"/>
      <c r="AH11" s="59"/>
      <c r="AI11" s="59"/>
      <c r="AJ11" s="59"/>
      <c r="AK11" s="59"/>
    </row>
    <row r="12" spans="1:37" x14ac:dyDescent="0.2">
      <c r="A12" s="77" t="s">
        <v>27</v>
      </c>
      <c r="B12" s="79">
        <v>53.1</v>
      </c>
      <c r="C12" s="79">
        <v>46.9</v>
      </c>
      <c r="D12" s="78">
        <v>52.55</v>
      </c>
      <c r="E12" s="79">
        <v>47.45</v>
      </c>
      <c r="F12" s="79">
        <v>51.9</v>
      </c>
      <c r="G12" s="79">
        <v>48.1</v>
      </c>
      <c r="H12" s="79">
        <v>54.3</v>
      </c>
      <c r="I12" s="79">
        <v>45.7</v>
      </c>
      <c r="J12" s="79">
        <v>52.9</v>
      </c>
      <c r="K12" s="79">
        <v>47.1</v>
      </c>
      <c r="L12" s="79">
        <v>52.9</v>
      </c>
      <c r="M12" s="79">
        <v>47.1</v>
      </c>
      <c r="N12" s="79">
        <v>53.8</v>
      </c>
      <c r="O12" s="79">
        <v>46.2</v>
      </c>
      <c r="P12" s="79">
        <v>53.7</v>
      </c>
      <c r="Q12" s="79">
        <v>46.3</v>
      </c>
      <c r="R12" s="79">
        <v>55.3</v>
      </c>
      <c r="S12" s="79">
        <v>44.7</v>
      </c>
      <c r="T12" s="79">
        <v>55.3</v>
      </c>
      <c r="U12" s="79">
        <v>44.7</v>
      </c>
      <c r="V12" s="79">
        <v>54.9</v>
      </c>
      <c r="W12" s="79">
        <v>45.1</v>
      </c>
      <c r="X12" s="79">
        <v>42.1</v>
      </c>
      <c r="Y12" s="79">
        <v>57.9</v>
      </c>
      <c r="Z12" s="59" t="s">
        <v>21</v>
      </c>
      <c r="AA12" s="69" t="s">
        <v>21</v>
      </c>
      <c r="AB12" s="59"/>
      <c r="AC12" s="59"/>
      <c r="AD12" s="59"/>
      <c r="AE12" s="59"/>
      <c r="AF12" s="59"/>
      <c r="AG12" s="59"/>
      <c r="AH12" s="59"/>
      <c r="AI12" s="59"/>
      <c r="AJ12" s="59"/>
      <c r="AK12" s="59"/>
    </row>
    <row r="13" spans="1:37" x14ac:dyDescent="0.2">
      <c r="A13" s="12" t="s">
        <v>32</v>
      </c>
      <c r="B13" s="134">
        <v>77.7</v>
      </c>
      <c r="C13" s="135">
        <v>22.3</v>
      </c>
      <c r="D13" s="60">
        <v>77.33</v>
      </c>
      <c r="E13" s="59">
        <v>22.67</v>
      </c>
      <c r="F13" s="59">
        <v>80.099999999999994</v>
      </c>
      <c r="G13" s="59">
        <v>19.899999999999999</v>
      </c>
      <c r="H13" s="59">
        <v>81.7</v>
      </c>
      <c r="I13" s="59">
        <v>18.3</v>
      </c>
      <c r="J13" s="59">
        <v>81.099999999999994</v>
      </c>
      <c r="K13" s="59">
        <v>18.899999999999999</v>
      </c>
      <c r="L13" s="59">
        <v>81.8</v>
      </c>
      <c r="M13" s="59">
        <v>18.2</v>
      </c>
      <c r="N13" s="59">
        <v>79.400000000000006</v>
      </c>
      <c r="O13" s="59">
        <v>20.6</v>
      </c>
      <c r="P13" s="59">
        <v>60.5</v>
      </c>
      <c r="Q13" s="59">
        <v>39.5</v>
      </c>
      <c r="R13" s="59">
        <v>78.099999999999994</v>
      </c>
      <c r="S13" s="59">
        <v>21.9</v>
      </c>
      <c r="T13" s="59">
        <v>78.099999999999994</v>
      </c>
      <c r="U13" s="59">
        <v>21.9</v>
      </c>
      <c r="V13" s="59">
        <v>74.900000000000006</v>
      </c>
      <c r="W13" s="59">
        <v>25.1</v>
      </c>
      <c r="X13" s="59">
        <v>83.3</v>
      </c>
      <c r="Y13" s="59">
        <v>16.7</v>
      </c>
      <c r="Z13" s="59" t="s">
        <v>21</v>
      </c>
      <c r="AA13" s="69" t="s">
        <v>21</v>
      </c>
      <c r="AB13" s="59"/>
      <c r="AC13" s="59"/>
      <c r="AD13" s="59"/>
      <c r="AE13" s="59"/>
      <c r="AF13" s="59"/>
      <c r="AG13" s="59"/>
      <c r="AH13" s="59"/>
      <c r="AI13" s="59"/>
      <c r="AJ13" s="59"/>
      <c r="AK13" s="59"/>
    </row>
    <row r="14" spans="1:37" x14ac:dyDescent="0.2">
      <c r="A14" s="12" t="s">
        <v>31</v>
      </c>
      <c r="B14" s="134">
        <v>66.3</v>
      </c>
      <c r="C14" s="135">
        <v>33.700000000000003</v>
      </c>
      <c r="D14" s="60">
        <v>67.83</v>
      </c>
      <c r="E14" s="59">
        <v>32.17</v>
      </c>
      <c r="F14" s="59">
        <v>66.900000000000006</v>
      </c>
      <c r="G14" s="59">
        <v>33.1</v>
      </c>
      <c r="H14" s="59">
        <v>72.599999999999994</v>
      </c>
      <c r="I14" s="59">
        <v>27.4</v>
      </c>
      <c r="J14" s="59">
        <v>71.099999999999994</v>
      </c>
      <c r="K14" s="59">
        <v>28.9</v>
      </c>
      <c r="L14" s="59">
        <v>73.400000000000006</v>
      </c>
      <c r="M14" s="59">
        <v>26.6</v>
      </c>
      <c r="N14" s="59">
        <v>73.3</v>
      </c>
      <c r="O14" s="59">
        <v>26.7</v>
      </c>
      <c r="P14" s="59">
        <v>73</v>
      </c>
      <c r="Q14" s="59">
        <v>27</v>
      </c>
      <c r="R14" s="59">
        <v>71</v>
      </c>
      <c r="S14" s="59">
        <v>29</v>
      </c>
      <c r="T14" s="59">
        <v>71</v>
      </c>
      <c r="U14" s="59">
        <v>29</v>
      </c>
      <c r="V14" s="59">
        <v>68.400000000000006</v>
      </c>
      <c r="W14" s="59">
        <v>31.6</v>
      </c>
      <c r="X14" s="59">
        <v>74.400000000000006</v>
      </c>
      <c r="Y14" s="59">
        <v>25.6</v>
      </c>
      <c r="Z14" s="59" t="s">
        <v>21</v>
      </c>
      <c r="AA14" s="69" t="s">
        <v>21</v>
      </c>
      <c r="AB14" s="59"/>
      <c r="AC14" s="59"/>
      <c r="AD14" s="59"/>
      <c r="AE14" s="59"/>
      <c r="AF14" s="59"/>
      <c r="AG14" s="59"/>
      <c r="AH14" s="59"/>
      <c r="AI14" s="59"/>
      <c r="AJ14" s="59"/>
      <c r="AK14" s="59"/>
    </row>
    <row r="15" spans="1:37" x14ac:dyDescent="0.2">
      <c r="A15" s="23" t="s">
        <v>33</v>
      </c>
      <c r="B15" s="134">
        <v>70.7</v>
      </c>
      <c r="C15" s="135">
        <v>29.3</v>
      </c>
      <c r="D15" s="60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69"/>
      <c r="AB15" s="59"/>
      <c r="AC15" s="59"/>
      <c r="AD15" s="59"/>
      <c r="AE15" s="59"/>
      <c r="AF15" s="59"/>
      <c r="AG15" s="59"/>
      <c r="AH15" s="59"/>
      <c r="AI15" s="59"/>
      <c r="AJ15" s="59"/>
      <c r="AK15" s="59"/>
    </row>
    <row r="16" spans="1:37" ht="36.75" customHeight="1" x14ac:dyDescent="0.2">
      <c r="A16" s="98" t="s">
        <v>47</v>
      </c>
      <c r="B16" s="134"/>
      <c r="C16" s="135"/>
      <c r="D16" s="101"/>
      <c r="E16" s="102"/>
      <c r="F16" s="102"/>
      <c r="G16" s="102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69"/>
      <c r="AB16" s="59"/>
      <c r="AC16" s="59"/>
      <c r="AD16" s="59"/>
      <c r="AE16" s="59"/>
      <c r="AF16" s="59"/>
      <c r="AG16" s="59"/>
      <c r="AH16" s="59"/>
      <c r="AI16" s="59"/>
      <c r="AJ16" s="59"/>
      <c r="AK16" s="59"/>
    </row>
    <row r="17" spans="1:37" x14ac:dyDescent="0.2">
      <c r="A17" s="45" t="s">
        <v>30</v>
      </c>
      <c r="B17" s="136">
        <v>65.3</v>
      </c>
      <c r="C17" s="137">
        <v>34.700000000000003</v>
      </c>
      <c r="D17" s="64">
        <v>65.3</v>
      </c>
      <c r="E17" s="61">
        <v>34.700000000000003</v>
      </c>
      <c r="F17" s="61">
        <v>66.599999999999994</v>
      </c>
      <c r="G17" s="61">
        <v>33.4</v>
      </c>
      <c r="H17" s="61">
        <v>66.400000000000006</v>
      </c>
      <c r="I17" s="61">
        <v>33.6</v>
      </c>
      <c r="J17" s="61">
        <v>70.3</v>
      </c>
      <c r="K17" s="61">
        <v>29.7</v>
      </c>
      <c r="L17" s="61">
        <v>72.400000000000006</v>
      </c>
      <c r="M17" s="61">
        <v>27.6</v>
      </c>
      <c r="N17" s="61">
        <v>71.2</v>
      </c>
      <c r="O17" s="61">
        <v>28.8</v>
      </c>
      <c r="P17" s="61">
        <v>75.599999999999994</v>
      </c>
      <c r="Q17" s="61">
        <v>24.5</v>
      </c>
      <c r="R17" s="61">
        <v>74</v>
      </c>
      <c r="S17" s="61">
        <v>26</v>
      </c>
      <c r="T17" s="61">
        <v>74</v>
      </c>
      <c r="U17" s="61">
        <v>26</v>
      </c>
      <c r="V17" s="61">
        <v>74.900000000000006</v>
      </c>
      <c r="W17" s="61">
        <v>25.1</v>
      </c>
      <c r="X17" s="61" t="s">
        <v>21</v>
      </c>
      <c r="Y17" s="61" t="s">
        <v>21</v>
      </c>
      <c r="Z17" s="61" t="s">
        <v>21</v>
      </c>
      <c r="AA17" s="70" t="s">
        <v>21</v>
      </c>
      <c r="AB17" s="61"/>
      <c r="AC17" s="61"/>
      <c r="AD17" s="61"/>
      <c r="AE17" s="61"/>
      <c r="AF17" s="61"/>
      <c r="AG17" s="61"/>
      <c r="AH17" s="61"/>
      <c r="AI17" s="61"/>
      <c r="AJ17" s="61"/>
      <c r="AK17" s="61"/>
    </row>
    <row r="18" spans="1:37" x14ac:dyDescent="0.2">
      <c r="A18" s="12" t="s">
        <v>43</v>
      </c>
      <c r="B18" s="134">
        <v>70.5</v>
      </c>
      <c r="C18" s="135">
        <v>29.5</v>
      </c>
      <c r="D18" s="60">
        <v>73.7</v>
      </c>
      <c r="E18" s="59">
        <v>26.3</v>
      </c>
      <c r="F18" s="59">
        <v>84.1</v>
      </c>
      <c r="G18" s="59">
        <v>15.8</v>
      </c>
      <c r="H18" s="59">
        <v>88</v>
      </c>
      <c r="I18" s="59">
        <v>12</v>
      </c>
      <c r="J18" s="59">
        <v>91.4</v>
      </c>
      <c r="K18" s="59">
        <v>8.6</v>
      </c>
      <c r="L18" s="59">
        <v>81.599999999999994</v>
      </c>
      <c r="M18" s="59">
        <v>18.399999999999999</v>
      </c>
      <c r="N18" s="59">
        <v>88.7</v>
      </c>
      <c r="O18" s="59">
        <v>11.3</v>
      </c>
      <c r="P18" s="59">
        <v>88.6</v>
      </c>
      <c r="Q18" s="59">
        <v>11.4</v>
      </c>
      <c r="R18" s="59">
        <v>77.7</v>
      </c>
      <c r="S18" s="59">
        <v>22.3</v>
      </c>
      <c r="T18" s="59">
        <v>77.7</v>
      </c>
      <c r="U18" s="59">
        <v>22.3</v>
      </c>
      <c r="V18" s="59">
        <v>85.7</v>
      </c>
      <c r="W18" s="59">
        <v>14.3</v>
      </c>
      <c r="X18" s="61" t="s">
        <v>21</v>
      </c>
      <c r="Y18" s="61" t="s">
        <v>21</v>
      </c>
      <c r="Z18" s="59" t="s">
        <v>21</v>
      </c>
      <c r="AA18" s="69" t="s">
        <v>21</v>
      </c>
      <c r="AB18" s="59"/>
      <c r="AC18" s="59"/>
      <c r="AD18" s="59"/>
      <c r="AE18" s="59"/>
      <c r="AF18" s="59"/>
      <c r="AG18" s="59"/>
      <c r="AH18" s="59"/>
      <c r="AI18" s="59"/>
      <c r="AJ18" s="59"/>
      <c r="AK18" s="59"/>
    </row>
    <row r="19" spans="1:37" x14ac:dyDescent="0.2">
      <c r="A19" s="12" t="s">
        <v>16</v>
      </c>
      <c r="B19" s="134">
        <v>76.3</v>
      </c>
      <c r="C19" s="135">
        <v>23.7</v>
      </c>
      <c r="D19" s="60">
        <v>74.8</v>
      </c>
      <c r="E19" s="59">
        <v>25.2</v>
      </c>
      <c r="F19" s="59">
        <v>77.3</v>
      </c>
      <c r="G19" s="59">
        <v>22.7</v>
      </c>
      <c r="H19" s="59">
        <v>78.2</v>
      </c>
      <c r="I19" s="59">
        <v>21.8</v>
      </c>
      <c r="J19" s="59">
        <v>79.400000000000006</v>
      </c>
      <c r="K19" s="59">
        <v>20.6</v>
      </c>
      <c r="L19" s="59">
        <v>82.7</v>
      </c>
      <c r="M19" s="59">
        <v>17.3</v>
      </c>
      <c r="N19" s="59">
        <v>76.5</v>
      </c>
      <c r="O19" s="59">
        <v>23.5</v>
      </c>
      <c r="P19" s="59">
        <v>82.2</v>
      </c>
      <c r="Q19" s="59">
        <v>17.8</v>
      </c>
      <c r="R19" s="59">
        <v>83.7</v>
      </c>
      <c r="S19" s="59">
        <v>16.3</v>
      </c>
      <c r="T19" s="59">
        <v>83.7</v>
      </c>
      <c r="U19" s="59">
        <v>16.3</v>
      </c>
      <c r="V19" s="59">
        <v>83.9</v>
      </c>
      <c r="W19" s="59">
        <v>16.100000000000001</v>
      </c>
      <c r="X19" s="61" t="s">
        <v>21</v>
      </c>
      <c r="Y19" s="61" t="s">
        <v>21</v>
      </c>
      <c r="Z19" s="59" t="s">
        <v>21</v>
      </c>
      <c r="AA19" s="69" t="s">
        <v>21</v>
      </c>
      <c r="AB19" s="59"/>
      <c r="AC19" s="59"/>
      <c r="AD19" s="59"/>
      <c r="AE19" s="59"/>
      <c r="AF19" s="59"/>
      <c r="AG19" s="59"/>
      <c r="AH19" s="59"/>
      <c r="AI19" s="59"/>
      <c r="AJ19" s="59"/>
      <c r="AK19" s="59"/>
    </row>
    <row r="20" spans="1:37" x14ac:dyDescent="0.2">
      <c r="A20" s="12" t="s">
        <v>44</v>
      </c>
      <c r="B20" s="134">
        <v>95.5</v>
      </c>
      <c r="C20" s="135">
        <v>4.5</v>
      </c>
      <c r="D20" s="60">
        <v>90.1</v>
      </c>
      <c r="E20" s="59">
        <v>9.9</v>
      </c>
      <c r="F20" s="59">
        <v>90.3</v>
      </c>
      <c r="G20" s="59">
        <v>9.9</v>
      </c>
      <c r="H20" s="59">
        <v>89.2</v>
      </c>
      <c r="I20" s="59">
        <v>10.8</v>
      </c>
      <c r="J20" s="59">
        <v>92.7</v>
      </c>
      <c r="K20" s="59">
        <v>7.3</v>
      </c>
      <c r="L20" s="59">
        <v>92.3</v>
      </c>
      <c r="M20" s="59">
        <v>7.7</v>
      </c>
      <c r="N20" s="59">
        <v>92.8</v>
      </c>
      <c r="O20" s="59">
        <v>7.2</v>
      </c>
      <c r="P20" s="59">
        <v>90.6</v>
      </c>
      <c r="Q20" s="59">
        <v>9.4</v>
      </c>
      <c r="R20" s="59">
        <v>91.7</v>
      </c>
      <c r="S20" s="59">
        <v>8.3000000000000007</v>
      </c>
      <c r="T20" s="59">
        <v>91.7</v>
      </c>
      <c r="U20" s="59">
        <v>8.3000000000000007</v>
      </c>
      <c r="V20" s="59">
        <v>86.6</v>
      </c>
      <c r="W20" s="59">
        <v>13.4</v>
      </c>
      <c r="X20" s="61" t="s">
        <v>21</v>
      </c>
      <c r="Y20" s="61" t="s">
        <v>21</v>
      </c>
      <c r="Z20" s="59" t="s">
        <v>21</v>
      </c>
      <c r="AA20" s="69" t="s">
        <v>21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</row>
    <row r="21" spans="1:37" x14ac:dyDescent="0.2">
      <c r="A21" s="33" t="s">
        <v>45</v>
      </c>
      <c r="B21" s="134">
        <v>56.2</v>
      </c>
      <c r="C21" s="135">
        <v>43.8</v>
      </c>
      <c r="D21" s="60">
        <v>57.1</v>
      </c>
      <c r="E21" s="59">
        <v>42.9</v>
      </c>
      <c r="F21" s="59">
        <v>55.6</v>
      </c>
      <c r="G21" s="59">
        <v>44.4</v>
      </c>
      <c r="H21" s="59">
        <v>57.5</v>
      </c>
      <c r="I21" s="59">
        <v>42.5</v>
      </c>
      <c r="J21" s="59">
        <v>61.9</v>
      </c>
      <c r="K21" s="59">
        <v>38.1</v>
      </c>
      <c r="L21" s="59">
        <v>63</v>
      </c>
      <c r="M21" s="59">
        <v>37</v>
      </c>
      <c r="N21" s="59">
        <v>63.1</v>
      </c>
      <c r="O21" s="59">
        <v>36.9</v>
      </c>
      <c r="P21" s="59">
        <v>68.400000000000006</v>
      </c>
      <c r="Q21" s="59">
        <v>31.6</v>
      </c>
      <c r="R21" s="59">
        <v>65.099999999999994</v>
      </c>
      <c r="S21" s="59">
        <v>34.9</v>
      </c>
      <c r="T21" s="59">
        <v>65.099999999999994</v>
      </c>
      <c r="U21" s="59">
        <v>34.9</v>
      </c>
      <c r="V21" s="59">
        <v>66.2</v>
      </c>
      <c r="W21" s="59">
        <v>33.799999999999997</v>
      </c>
      <c r="X21" s="61" t="s">
        <v>21</v>
      </c>
      <c r="Y21" s="61" t="s">
        <v>21</v>
      </c>
      <c r="Z21" s="59" t="s">
        <v>21</v>
      </c>
      <c r="AA21" s="69" t="s">
        <v>21</v>
      </c>
      <c r="AB21" s="59"/>
      <c r="AC21" s="59"/>
      <c r="AD21" s="59"/>
      <c r="AE21" s="59"/>
      <c r="AF21" s="59"/>
      <c r="AG21" s="59"/>
      <c r="AH21" s="59"/>
      <c r="AI21" s="59"/>
      <c r="AJ21" s="59"/>
      <c r="AK21" s="59"/>
    </row>
    <row r="22" spans="1:37" ht="18" x14ac:dyDescent="0.2">
      <c r="A22" s="98" t="s">
        <v>48</v>
      </c>
      <c r="B22" s="134"/>
      <c r="C22" s="135"/>
      <c r="D22" s="100"/>
      <c r="E22" s="27"/>
      <c r="F22" s="27"/>
      <c r="G22" s="27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61"/>
      <c r="Y22" s="61"/>
      <c r="Z22" s="59"/>
      <c r="AA22" s="103"/>
      <c r="AB22" s="59"/>
      <c r="AC22" s="59"/>
      <c r="AD22" s="59"/>
      <c r="AE22" s="59"/>
      <c r="AF22" s="59"/>
      <c r="AG22" s="59"/>
      <c r="AH22" s="59"/>
      <c r="AI22" s="59"/>
      <c r="AJ22" s="59"/>
      <c r="AK22" s="59"/>
    </row>
    <row r="23" spans="1:37" x14ac:dyDescent="0.2">
      <c r="A23" s="45" t="s">
        <v>30</v>
      </c>
      <c r="B23" s="136">
        <v>65.8</v>
      </c>
      <c r="C23" s="137">
        <v>34.200000000000003</v>
      </c>
      <c r="D23" s="64">
        <v>65.94</v>
      </c>
      <c r="E23" s="61">
        <v>34.06</v>
      </c>
      <c r="F23" s="61">
        <v>68.099999999999994</v>
      </c>
      <c r="G23" s="61">
        <v>31.9</v>
      </c>
      <c r="H23" s="59" t="s">
        <v>50</v>
      </c>
      <c r="I23" s="59" t="s">
        <v>50</v>
      </c>
      <c r="J23" s="59" t="s">
        <v>50</v>
      </c>
      <c r="K23" s="59" t="s">
        <v>50</v>
      </c>
      <c r="L23" s="59" t="s">
        <v>50</v>
      </c>
      <c r="M23" s="59" t="s">
        <v>50</v>
      </c>
      <c r="N23" s="59" t="s">
        <v>50</v>
      </c>
      <c r="O23" s="59" t="s">
        <v>50</v>
      </c>
      <c r="P23" s="59" t="s">
        <v>50</v>
      </c>
      <c r="Q23" s="59" t="s">
        <v>50</v>
      </c>
      <c r="R23" s="59" t="s">
        <v>50</v>
      </c>
      <c r="S23" s="59" t="s">
        <v>50</v>
      </c>
      <c r="T23" s="59" t="s">
        <v>50</v>
      </c>
      <c r="U23" s="59" t="s">
        <v>50</v>
      </c>
      <c r="V23" s="59" t="s">
        <v>50</v>
      </c>
      <c r="W23" s="59" t="s">
        <v>50</v>
      </c>
      <c r="X23" s="59" t="s">
        <v>50</v>
      </c>
      <c r="Y23" s="59" t="s">
        <v>50</v>
      </c>
      <c r="Z23" s="59" t="s">
        <v>50</v>
      </c>
      <c r="AA23" s="103" t="s">
        <v>50</v>
      </c>
      <c r="AB23" s="59"/>
      <c r="AC23" s="59"/>
      <c r="AD23" s="59"/>
      <c r="AE23" s="59"/>
      <c r="AF23" s="59"/>
      <c r="AG23" s="59"/>
      <c r="AH23" s="59"/>
      <c r="AI23" s="59"/>
      <c r="AJ23" s="59"/>
      <c r="AK23" s="59"/>
    </row>
    <row r="24" spans="1:37" x14ac:dyDescent="0.2">
      <c r="A24" s="12" t="s">
        <v>16</v>
      </c>
      <c r="B24" s="134">
        <v>75.099999999999994</v>
      </c>
      <c r="C24" s="135">
        <v>24.9</v>
      </c>
      <c r="D24" s="60">
        <v>79.400000000000006</v>
      </c>
      <c r="E24" s="59">
        <v>20.6</v>
      </c>
      <c r="F24" s="59">
        <v>82.1</v>
      </c>
      <c r="G24" s="59">
        <v>17.899999999999999</v>
      </c>
      <c r="H24" s="59" t="s">
        <v>50</v>
      </c>
      <c r="I24" s="59" t="s">
        <v>50</v>
      </c>
      <c r="J24" s="59" t="s">
        <v>50</v>
      </c>
      <c r="K24" s="59" t="s">
        <v>50</v>
      </c>
      <c r="L24" s="59" t="s">
        <v>50</v>
      </c>
      <c r="M24" s="59" t="s">
        <v>50</v>
      </c>
      <c r="N24" s="59" t="s">
        <v>50</v>
      </c>
      <c r="O24" s="59" t="s">
        <v>50</v>
      </c>
      <c r="P24" s="59" t="s">
        <v>50</v>
      </c>
      <c r="Q24" s="59" t="s">
        <v>50</v>
      </c>
      <c r="R24" s="59" t="s">
        <v>50</v>
      </c>
      <c r="S24" s="59" t="s">
        <v>50</v>
      </c>
      <c r="T24" s="59" t="s">
        <v>50</v>
      </c>
      <c r="U24" s="59" t="s">
        <v>50</v>
      </c>
      <c r="V24" s="59" t="s">
        <v>50</v>
      </c>
      <c r="W24" s="59" t="s">
        <v>50</v>
      </c>
      <c r="X24" s="59" t="s">
        <v>50</v>
      </c>
      <c r="Y24" s="59" t="s">
        <v>50</v>
      </c>
      <c r="Z24" s="59" t="s">
        <v>50</v>
      </c>
      <c r="AA24" s="103" t="s">
        <v>50</v>
      </c>
      <c r="AB24" s="59"/>
      <c r="AC24" s="59"/>
      <c r="AD24" s="59"/>
      <c r="AE24" s="59"/>
      <c r="AF24" s="59"/>
      <c r="AG24" s="59"/>
      <c r="AH24" s="59"/>
      <c r="AI24" s="59"/>
      <c r="AJ24" s="59"/>
      <c r="AK24" s="59"/>
    </row>
    <row r="25" spans="1:37" x14ac:dyDescent="0.2">
      <c r="A25" s="12" t="s">
        <v>44</v>
      </c>
      <c r="B25" s="134">
        <v>90.7</v>
      </c>
      <c r="C25" s="135">
        <v>9.3000000000000007</v>
      </c>
      <c r="D25" s="60">
        <v>93.6</v>
      </c>
      <c r="E25" s="59">
        <v>6.6</v>
      </c>
      <c r="F25" s="59">
        <v>89.3</v>
      </c>
      <c r="G25" s="59">
        <v>10.7</v>
      </c>
      <c r="H25" s="59" t="s">
        <v>50</v>
      </c>
      <c r="I25" s="59" t="s">
        <v>50</v>
      </c>
      <c r="J25" s="59" t="s">
        <v>50</v>
      </c>
      <c r="K25" s="59" t="s">
        <v>50</v>
      </c>
      <c r="L25" s="59" t="s">
        <v>50</v>
      </c>
      <c r="M25" s="59" t="s">
        <v>50</v>
      </c>
      <c r="N25" s="59" t="s">
        <v>50</v>
      </c>
      <c r="O25" s="59" t="s">
        <v>50</v>
      </c>
      <c r="P25" s="59" t="s">
        <v>50</v>
      </c>
      <c r="Q25" s="59" t="s">
        <v>50</v>
      </c>
      <c r="R25" s="59" t="s">
        <v>50</v>
      </c>
      <c r="S25" s="59" t="s">
        <v>50</v>
      </c>
      <c r="T25" s="59" t="s">
        <v>50</v>
      </c>
      <c r="U25" s="59" t="s">
        <v>50</v>
      </c>
      <c r="V25" s="59" t="s">
        <v>50</v>
      </c>
      <c r="W25" s="59" t="s">
        <v>50</v>
      </c>
      <c r="X25" s="59" t="s">
        <v>50</v>
      </c>
      <c r="Y25" s="59" t="s">
        <v>50</v>
      </c>
      <c r="Z25" s="59" t="s">
        <v>50</v>
      </c>
      <c r="AA25" s="103" t="s">
        <v>50</v>
      </c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37" x14ac:dyDescent="0.2">
      <c r="A26" s="33" t="s">
        <v>45</v>
      </c>
      <c r="B26" s="134">
        <v>56.2</v>
      </c>
      <c r="C26" s="135">
        <v>43.8</v>
      </c>
      <c r="D26" s="60">
        <v>55.1</v>
      </c>
      <c r="E26" s="59">
        <v>44.9</v>
      </c>
      <c r="F26" s="59" t="s">
        <v>24</v>
      </c>
      <c r="G26" s="59" t="s">
        <v>25</v>
      </c>
      <c r="H26" s="59" t="s">
        <v>50</v>
      </c>
      <c r="I26" s="59" t="s">
        <v>50</v>
      </c>
      <c r="J26" s="59" t="s">
        <v>50</v>
      </c>
      <c r="K26" s="59" t="s">
        <v>50</v>
      </c>
      <c r="L26" s="59" t="s">
        <v>50</v>
      </c>
      <c r="M26" s="59" t="s">
        <v>50</v>
      </c>
      <c r="N26" s="59" t="s">
        <v>50</v>
      </c>
      <c r="O26" s="59" t="s">
        <v>50</v>
      </c>
      <c r="P26" s="59" t="s">
        <v>50</v>
      </c>
      <c r="Q26" s="59" t="s">
        <v>50</v>
      </c>
      <c r="R26" s="59" t="s">
        <v>50</v>
      </c>
      <c r="S26" s="59" t="s">
        <v>50</v>
      </c>
      <c r="T26" s="59" t="s">
        <v>50</v>
      </c>
      <c r="U26" s="59" t="s">
        <v>50</v>
      </c>
      <c r="V26" s="59" t="s">
        <v>50</v>
      </c>
      <c r="W26" s="59" t="s">
        <v>50</v>
      </c>
      <c r="X26" s="59" t="s">
        <v>50</v>
      </c>
      <c r="Y26" s="59" t="s">
        <v>50</v>
      </c>
      <c r="Z26" s="59" t="s">
        <v>50</v>
      </c>
      <c r="AA26" s="103" t="s">
        <v>50</v>
      </c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37" s="2" customFormat="1" ht="18" x14ac:dyDescent="0.2">
      <c r="A27" s="98" t="s">
        <v>49</v>
      </c>
      <c r="B27" s="134"/>
      <c r="C27" s="135"/>
      <c r="D27" s="104"/>
      <c r="H27" s="59" t="s">
        <v>50</v>
      </c>
      <c r="I27" s="59" t="s">
        <v>50</v>
      </c>
      <c r="J27" s="59" t="s">
        <v>50</v>
      </c>
      <c r="K27" s="59" t="s">
        <v>50</v>
      </c>
      <c r="L27" s="59" t="s">
        <v>50</v>
      </c>
      <c r="M27" s="59" t="s">
        <v>50</v>
      </c>
      <c r="N27" s="59" t="s">
        <v>50</v>
      </c>
      <c r="O27" s="59" t="s">
        <v>50</v>
      </c>
      <c r="P27" s="59" t="s">
        <v>50</v>
      </c>
      <c r="Q27" s="59" t="s">
        <v>50</v>
      </c>
      <c r="R27" s="59" t="s">
        <v>50</v>
      </c>
      <c r="S27" s="59" t="s">
        <v>50</v>
      </c>
      <c r="T27" s="59" t="s">
        <v>50</v>
      </c>
      <c r="U27" s="59" t="s">
        <v>50</v>
      </c>
      <c r="V27" s="59" t="s">
        <v>50</v>
      </c>
      <c r="W27" s="59" t="s">
        <v>50</v>
      </c>
      <c r="X27" s="59" t="s">
        <v>50</v>
      </c>
      <c r="Y27" s="59" t="s">
        <v>50</v>
      </c>
      <c r="Z27" s="59" t="s">
        <v>50</v>
      </c>
      <c r="AA27" s="103" t="s">
        <v>50</v>
      </c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 s="2" customFormat="1" x14ac:dyDescent="0.2">
      <c r="A28" s="45" t="s">
        <v>30</v>
      </c>
      <c r="B28" s="136">
        <v>67.400000000000006</v>
      </c>
      <c r="C28" s="137">
        <v>32.6</v>
      </c>
      <c r="D28" s="64">
        <v>67.510000000000005</v>
      </c>
      <c r="E28" s="61">
        <v>32.49</v>
      </c>
      <c r="F28" s="61">
        <v>68.099999999999994</v>
      </c>
      <c r="G28" s="61">
        <v>31.9</v>
      </c>
      <c r="H28" s="59" t="s">
        <v>50</v>
      </c>
      <c r="I28" s="59" t="s">
        <v>50</v>
      </c>
      <c r="J28" s="59" t="s">
        <v>50</v>
      </c>
      <c r="K28" s="59" t="s">
        <v>50</v>
      </c>
      <c r="L28" s="59" t="s">
        <v>50</v>
      </c>
      <c r="M28" s="59" t="s">
        <v>50</v>
      </c>
      <c r="N28" s="59" t="s">
        <v>50</v>
      </c>
      <c r="O28" s="59" t="s">
        <v>50</v>
      </c>
      <c r="P28" s="59" t="s">
        <v>50</v>
      </c>
      <c r="Q28" s="59" t="s">
        <v>50</v>
      </c>
      <c r="R28" s="59" t="s">
        <v>50</v>
      </c>
      <c r="S28" s="59" t="s">
        <v>50</v>
      </c>
      <c r="T28" s="59" t="s">
        <v>50</v>
      </c>
      <c r="U28" s="59" t="s">
        <v>50</v>
      </c>
      <c r="V28" s="59" t="s">
        <v>50</v>
      </c>
      <c r="W28" s="59" t="s">
        <v>50</v>
      </c>
      <c r="X28" s="59" t="s">
        <v>50</v>
      </c>
      <c r="Y28" s="59" t="s">
        <v>50</v>
      </c>
      <c r="Z28" s="59" t="s">
        <v>50</v>
      </c>
      <c r="AA28" s="103" t="s">
        <v>50</v>
      </c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 s="2" customFormat="1" x14ac:dyDescent="0.2">
      <c r="A29" s="12" t="s">
        <v>16</v>
      </c>
      <c r="B29" s="134">
        <v>77.099999999999994</v>
      </c>
      <c r="C29" s="135">
        <v>22.9</v>
      </c>
      <c r="D29" s="60">
        <v>80.2</v>
      </c>
      <c r="E29" s="59">
        <v>19.8</v>
      </c>
      <c r="F29" s="59">
        <v>82.1</v>
      </c>
      <c r="G29" s="59">
        <v>17.899999999999999</v>
      </c>
      <c r="H29" s="59" t="s">
        <v>50</v>
      </c>
      <c r="I29" s="59" t="s">
        <v>50</v>
      </c>
      <c r="J29" s="59" t="s">
        <v>50</v>
      </c>
      <c r="K29" s="59" t="s">
        <v>50</v>
      </c>
      <c r="L29" s="59" t="s">
        <v>50</v>
      </c>
      <c r="M29" s="59" t="s">
        <v>50</v>
      </c>
      <c r="N29" s="59" t="s">
        <v>50</v>
      </c>
      <c r="O29" s="59" t="s">
        <v>50</v>
      </c>
      <c r="P29" s="59" t="s">
        <v>50</v>
      </c>
      <c r="Q29" s="59" t="s">
        <v>50</v>
      </c>
      <c r="R29" s="59" t="s">
        <v>50</v>
      </c>
      <c r="S29" s="59" t="s">
        <v>50</v>
      </c>
      <c r="T29" s="59" t="s">
        <v>50</v>
      </c>
      <c r="U29" s="59" t="s">
        <v>50</v>
      </c>
      <c r="V29" s="59" t="s">
        <v>50</v>
      </c>
      <c r="W29" s="59" t="s">
        <v>50</v>
      </c>
      <c r="X29" s="59" t="s">
        <v>50</v>
      </c>
      <c r="Y29" s="59" t="s">
        <v>50</v>
      </c>
      <c r="Z29" s="59" t="s">
        <v>50</v>
      </c>
      <c r="AA29" s="103" t="s">
        <v>50</v>
      </c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 s="2" customFormat="1" x14ac:dyDescent="0.2">
      <c r="A30" s="12" t="s">
        <v>44</v>
      </c>
      <c r="B30" s="134">
        <v>93.4</v>
      </c>
      <c r="C30" s="135">
        <v>6.6</v>
      </c>
      <c r="D30" s="60">
        <v>93.2</v>
      </c>
      <c r="E30" s="59">
        <v>6.8</v>
      </c>
      <c r="F30" s="59">
        <v>91.7</v>
      </c>
      <c r="G30" s="59">
        <v>8.3000000000000007</v>
      </c>
      <c r="H30" s="59" t="s">
        <v>50</v>
      </c>
      <c r="I30" s="59" t="s">
        <v>50</v>
      </c>
      <c r="J30" s="59" t="s">
        <v>50</v>
      </c>
      <c r="K30" s="59" t="s">
        <v>50</v>
      </c>
      <c r="L30" s="59" t="s">
        <v>50</v>
      </c>
      <c r="M30" s="59" t="s">
        <v>50</v>
      </c>
      <c r="N30" s="59" t="s">
        <v>50</v>
      </c>
      <c r="O30" s="59" t="s">
        <v>50</v>
      </c>
      <c r="P30" s="59" t="s">
        <v>50</v>
      </c>
      <c r="Q30" s="59" t="s">
        <v>50</v>
      </c>
      <c r="R30" s="59" t="s">
        <v>50</v>
      </c>
      <c r="S30" s="59" t="s">
        <v>50</v>
      </c>
      <c r="T30" s="59" t="s">
        <v>50</v>
      </c>
      <c r="U30" s="59" t="s">
        <v>50</v>
      </c>
      <c r="V30" s="59" t="s">
        <v>50</v>
      </c>
      <c r="W30" s="59" t="s">
        <v>50</v>
      </c>
      <c r="X30" s="59" t="s">
        <v>50</v>
      </c>
      <c r="Y30" s="59" t="s">
        <v>50</v>
      </c>
      <c r="Z30" s="59" t="s">
        <v>50</v>
      </c>
      <c r="AA30" s="103" t="s">
        <v>50</v>
      </c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 s="2" customFormat="1" x14ac:dyDescent="0.2">
      <c r="A31" s="33" t="s">
        <v>45</v>
      </c>
      <c r="B31" s="138">
        <v>57.2</v>
      </c>
      <c r="C31" s="139">
        <v>42.8</v>
      </c>
      <c r="D31" s="65">
        <v>56.5</v>
      </c>
      <c r="E31" s="66">
        <v>43.5</v>
      </c>
      <c r="F31" s="66">
        <v>57.4</v>
      </c>
      <c r="G31" s="66">
        <v>42.6</v>
      </c>
      <c r="H31" s="66" t="s">
        <v>50</v>
      </c>
      <c r="I31" s="66" t="s">
        <v>50</v>
      </c>
      <c r="J31" s="66" t="s">
        <v>50</v>
      </c>
      <c r="K31" s="66" t="s">
        <v>50</v>
      </c>
      <c r="L31" s="66" t="s">
        <v>50</v>
      </c>
      <c r="M31" s="66" t="s">
        <v>50</v>
      </c>
      <c r="N31" s="66" t="s">
        <v>50</v>
      </c>
      <c r="O31" s="66" t="s">
        <v>50</v>
      </c>
      <c r="P31" s="66" t="s">
        <v>50</v>
      </c>
      <c r="Q31" s="66" t="s">
        <v>50</v>
      </c>
      <c r="R31" s="66" t="s">
        <v>50</v>
      </c>
      <c r="S31" s="66" t="s">
        <v>50</v>
      </c>
      <c r="T31" s="66" t="s">
        <v>50</v>
      </c>
      <c r="U31" s="66" t="s">
        <v>50</v>
      </c>
      <c r="V31" s="66" t="s">
        <v>50</v>
      </c>
      <c r="W31" s="66" t="s">
        <v>50</v>
      </c>
      <c r="X31" s="66" t="s">
        <v>50</v>
      </c>
      <c r="Y31" s="66" t="s">
        <v>50</v>
      </c>
      <c r="Z31" s="66" t="s">
        <v>50</v>
      </c>
      <c r="AA31" s="105" t="s">
        <v>50</v>
      </c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 s="2" customFormat="1" x14ac:dyDescent="0.2">
      <c r="A32" s="21"/>
      <c r="B32" s="21"/>
      <c r="C32" s="21"/>
      <c r="D32" s="21"/>
      <c r="E32" s="21"/>
      <c r="F32" s="21"/>
      <c r="G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s="2" customFormat="1" x14ac:dyDescent="0.2">
      <c r="A33" s="10" t="s">
        <v>150</v>
      </c>
      <c r="B33" s="22"/>
      <c r="C33" s="22"/>
      <c r="D33" s="22"/>
      <c r="E33" s="22"/>
    </row>
    <row r="34" spans="1:37" s="2" customFormat="1" x14ac:dyDescent="0.2">
      <c r="A34" s="21"/>
      <c r="B34" s="21"/>
      <c r="C34" s="21"/>
      <c r="D34" s="21"/>
      <c r="E34" s="21"/>
      <c r="F34" s="21"/>
      <c r="G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s="2" customFormat="1" x14ac:dyDescent="0.2">
      <c r="A35" s="21"/>
      <c r="B35" s="21"/>
      <c r="C35" s="21"/>
      <c r="D35" s="21"/>
      <c r="E35" s="21"/>
      <c r="F35" s="21"/>
      <c r="G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s="2" customFormat="1" x14ac:dyDescent="0.2">
      <c r="A36" s="21"/>
      <c r="B36" s="21"/>
      <c r="C36" s="21"/>
      <c r="D36" s="21"/>
      <c r="E36" s="21"/>
      <c r="F36" s="21"/>
      <c r="G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s="2" customFormat="1" x14ac:dyDescent="0.2">
      <c r="A37" s="21"/>
      <c r="B37" s="21"/>
      <c r="C37" s="21"/>
      <c r="D37" s="21"/>
      <c r="E37" s="21"/>
      <c r="F37" s="21"/>
      <c r="G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 s="2" customFormat="1" x14ac:dyDescent="0.2">
      <c r="A38" s="21"/>
      <c r="B38" s="21"/>
      <c r="C38" s="21"/>
      <c r="D38" s="21"/>
      <c r="E38" s="21"/>
      <c r="F38" s="21"/>
      <c r="G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 s="2" customFormat="1" x14ac:dyDescent="0.2">
      <c r="A39" s="21"/>
      <c r="B39" s="21"/>
      <c r="C39" s="21"/>
      <c r="D39" s="21"/>
      <c r="E39" s="21"/>
      <c r="F39" s="21"/>
      <c r="G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 s="2" customFormat="1" x14ac:dyDescent="0.2">
      <c r="A40" s="21"/>
      <c r="B40" s="21"/>
      <c r="C40" s="21"/>
      <c r="D40" s="21"/>
      <c r="E40" s="21"/>
      <c r="F40" s="21"/>
      <c r="G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 s="2" customFormat="1" x14ac:dyDescent="0.2">
      <c r="A41" s="21"/>
      <c r="B41" s="21"/>
      <c r="C41" s="21"/>
      <c r="D41" s="21"/>
      <c r="E41" s="21"/>
      <c r="F41" s="21"/>
      <c r="G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 s="2" customFormat="1" x14ac:dyDescent="0.2">
      <c r="A42" s="21"/>
      <c r="B42" s="21"/>
      <c r="C42" s="21"/>
      <c r="D42" s="21"/>
      <c r="E42" s="21"/>
      <c r="F42" s="21"/>
      <c r="G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 s="2" customFormat="1" x14ac:dyDescent="0.2">
      <c r="A43" s="21"/>
      <c r="B43" s="21"/>
      <c r="C43" s="21"/>
      <c r="D43" s="21"/>
      <c r="E43" s="21"/>
      <c r="F43" s="21"/>
      <c r="G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 s="2" customFormat="1" x14ac:dyDescent="0.2">
      <c r="A44" s="21"/>
      <c r="B44" s="21"/>
      <c r="C44" s="21"/>
      <c r="D44" s="21"/>
      <c r="E44" s="21"/>
      <c r="F44" s="21"/>
      <c r="G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 s="2" customFormat="1" x14ac:dyDescent="0.2">
      <c r="A45" s="21"/>
      <c r="B45" s="21"/>
      <c r="C45" s="21"/>
      <c r="D45" s="21"/>
      <c r="E45" s="21"/>
      <c r="F45" s="21"/>
      <c r="G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37" s="2" customFormat="1" x14ac:dyDescent="0.2">
      <c r="A46" s="21"/>
      <c r="B46" s="21"/>
      <c r="C46" s="21"/>
      <c r="D46" s="21"/>
      <c r="E46" s="21"/>
      <c r="F46" s="21"/>
      <c r="G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 s="2" customFormat="1" x14ac:dyDescent="0.2">
      <c r="A47" s="21"/>
      <c r="B47" s="21"/>
      <c r="C47" s="21"/>
      <c r="D47" s="21"/>
      <c r="E47" s="21"/>
      <c r="F47" s="21"/>
      <c r="G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1:37" s="2" customFormat="1" x14ac:dyDescent="0.2">
      <c r="A48" s="21"/>
      <c r="B48" s="21"/>
      <c r="C48" s="21"/>
      <c r="D48" s="21"/>
      <c r="E48" s="21"/>
      <c r="F48" s="21"/>
      <c r="G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 s="2" customFormat="1" x14ac:dyDescent="0.2">
      <c r="A49" s="21"/>
      <c r="B49" s="21"/>
      <c r="C49" s="21"/>
      <c r="D49" s="21"/>
      <c r="E49" s="21"/>
      <c r="F49" s="21"/>
      <c r="G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 s="2" customFormat="1" x14ac:dyDescent="0.2">
      <c r="A50" s="21"/>
      <c r="B50" s="21"/>
      <c r="C50" s="21"/>
      <c r="D50" s="21"/>
      <c r="E50" s="21"/>
      <c r="F50" s="21"/>
      <c r="G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 s="2" customFormat="1" x14ac:dyDescent="0.2">
      <c r="A51" s="21"/>
      <c r="B51" s="21"/>
      <c r="C51" s="21"/>
      <c r="D51" s="21"/>
      <c r="E51" s="21"/>
      <c r="F51" s="21"/>
      <c r="G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 s="2" customFormat="1" x14ac:dyDescent="0.2">
      <c r="A52" s="21"/>
      <c r="B52" s="21"/>
      <c r="C52" s="21"/>
      <c r="D52" s="21"/>
      <c r="E52" s="21"/>
      <c r="F52" s="21"/>
      <c r="G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 s="2" customFormat="1" x14ac:dyDescent="0.2">
      <c r="A53" s="21"/>
      <c r="B53" s="21"/>
      <c r="C53" s="21"/>
      <c r="D53" s="21"/>
      <c r="E53" s="21"/>
      <c r="F53" s="21"/>
      <c r="G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 s="2" customFormat="1" x14ac:dyDescent="0.2">
      <c r="A54" s="21"/>
      <c r="B54" s="21"/>
      <c r="C54" s="21"/>
      <c r="D54" s="21"/>
      <c r="E54" s="21"/>
      <c r="F54" s="21"/>
      <c r="G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 s="2" customFormat="1" x14ac:dyDescent="0.2">
      <c r="A55" s="21"/>
      <c r="B55" s="21"/>
      <c r="C55" s="21"/>
      <c r="D55" s="21"/>
      <c r="E55" s="21"/>
      <c r="F55" s="21"/>
      <c r="G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s="2" customFormat="1" x14ac:dyDescent="0.2">
      <c r="A56" s="21"/>
      <c r="B56" s="21"/>
      <c r="C56" s="21"/>
      <c r="D56" s="21"/>
      <c r="E56" s="21"/>
      <c r="F56" s="21"/>
      <c r="G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 s="2" customFormat="1" x14ac:dyDescent="0.2">
      <c r="A57" s="21"/>
      <c r="B57" s="21"/>
      <c r="C57" s="21"/>
      <c r="D57" s="21"/>
      <c r="E57" s="21"/>
      <c r="F57" s="21"/>
      <c r="G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 s="2" customFormat="1" x14ac:dyDescent="0.2">
      <c r="A58" s="21"/>
      <c r="B58" s="21"/>
      <c r="C58" s="21"/>
      <c r="D58" s="21"/>
      <c r="E58" s="21"/>
      <c r="F58" s="21"/>
      <c r="G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 s="2" customFormat="1" x14ac:dyDescent="0.2">
      <c r="A59" s="21"/>
      <c r="B59" s="21"/>
      <c r="C59" s="21"/>
      <c r="D59" s="21"/>
      <c r="E59" s="21"/>
      <c r="F59" s="21"/>
      <c r="G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 s="2" customFormat="1" x14ac:dyDescent="0.2">
      <c r="A60" s="21"/>
      <c r="B60" s="21"/>
      <c r="C60" s="21"/>
      <c r="D60" s="21"/>
      <c r="E60" s="21"/>
      <c r="F60" s="21"/>
      <c r="G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 s="2" customFormat="1" x14ac:dyDescent="0.2">
      <c r="A61" s="21"/>
      <c r="B61" s="21"/>
      <c r="C61" s="21"/>
      <c r="D61" s="21"/>
      <c r="E61" s="21"/>
      <c r="F61" s="21"/>
      <c r="G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 s="2" customFormat="1" x14ac:dyDescent="0.2">
      <c r="A62" s="21"/>
      <c r="B62" s="21"/>
      <c r="C62" s="21"/>
      <c r="D62" s="21"/>
      <c r="E62" s="21"/>
      <c r="F62" s="21"/>
      <c r="G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s="2" customFormat="1" x14ac:dyDescent="0.2">
      <c r="A63" s="21"/>
      <c r="B63" s="21"/>
      <c r="C63" s="21"/>
      <c r="D63" s="21"/>
      <c r="E63" s="21"/>
      <c r="F63" s="21"/>
      <c r="G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 s="2" customFormat="1" x14ac:dyDescent="0.2">
      <c r="A64" s="21"/>
      <c r="B64" s="21"/>
      <c r="C64" s="21"/>
      <c r="D64" s="21"/>
      <c r="E64" s="21"/>
      <c r="F64" s="21"/>
      <c r="G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 s="2" customFormat="1" x14ac:dyDescent="0.2">
      <c r="A65" s="21"/>
      <c r="B65" s="21"/>
      <c r="C65" s="21"/>
      <c r="D65" s="21"/>
      <c r="E65" s="21"/>
      <c r="F65" s="21"/>
      <c r="G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 s="2" customFormat="1" x14ac:dyDescent="0.2">
      <c r="A66" s="21"/>
      <c r="B66" s="21"/>
      <c r="C66" s="21"/>
      <c r="D66" s="21"/>
      <c r="E66" s="21"/>
      <c r="F66" s="21"/>
      <c r="G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 s="2" customFormat="1" x14ac:dyDescent="0.2">
      <c r="A67" s="21"/>
      <c r="B67" s="21"/>
      <c r="C67" s="21"/>
      <c r="D67" s="21"/>
      <c r="E67" s="21"/>
      <c r="F67" s="21"/>
      <c r="G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 s="2" customFormat="1" x14ac:dyDescent="0.2">
      <c r="A68" s="21"/>
      <c r="B68" s="21"/>
      <c r="C68" s="21"/>
      <c r="D68" s="21"/>
      <c r="E68" s="21"/>
      <c r="F68" s="21"/>
      <c r="G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 s="2" customFormat="1" x14ac:dyDescent="0.2">
      <c r="A69" s="21"/>
      <c r="B69" s="21"/>
      <c r="C69" s="21"/>
      <c r="D69" s="21"/>
      <c r="E69" s="21"/>
      <c r="F69" s="21"/>
      <c r="G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 s="2" customFormat="1" x14ac:dyDescent="0.2">
      <c r="A70" s="21"/>
      <c r="B70" s="21"/>
      <c r="C70" s="21"/>
      <c r="D70" s="21"/>
      <c r="E70" s="21"/>
      <c r="F70" s="21"/>
      <c r="G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 s="2" customFormat="1" x14ac:dyDescent="0.2">
      <c r="A71" s="21"/>
      <c r="B71" s="21"/>
      <c r="C71" s="21"/>
      <c r="D71" s="21"/>
      <c r="E71" s="21"/>
      <c r="F71" s="21"/>
      <c r="G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 s="2" customFormat="1" x14ac:dyDescent="0.2">
      <c r="A72" s="21"/>
      <c r="B72" s="21"/>
      <c r="C72" s="21"/>
      <c r="D72" s="21"/>
      <c r="E72" s="21"/>
      <c r="F72" s="21"/>
      <c r="G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 s="2" customFormat="1" x14ac:dyDescent="0.2">
      <c r="A73" s="21"/>
      <c r="B73" s="21"/>
      <c r="C73" s="21"/>
      <c r="D73" s="21"/>
      <c r="E73" s="21"/>
      <c r="F73" s="21"/>
      <c r="G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 s="2" customFormat="1" x14ac:dyDescent="0.2">
      <c r="A74" s="21"/>
      <c r="B74" s="21"/>
      <c r="C74" s="21"/>
      <c r="D74" s="21"/>
      <c r="E74" s="21"/>
      <c r="F74" s="21"/>
      <c r="G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 s="2" customFormat="1" x14ac:dyDescent="0.2">
      <c r="A75" s="21"/>
      <c r="B75" s="21"/>
      <c r="C75" s="21"/>
      <c r="D75" s="21"/>
      <c r="E75" s="21"/>
      <c r="F75" s="21"/>
      <c r="G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 s="2" customFormat="1" x14ac:dyDescent="0.2">
      <c r="A76" s="21"/>
      <c r="B76" s="21"/>
      <c r="C76" s="21"/>
      <c r="D76" s="21"/>
      <c r="E76" s="21"/>
      <c r="F76" s="21"/>
      <c r="G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s="2" customFormat="1" x14ac:dyDescent="0.2">
      <c r="A77" s="21"/>
      <c r="B77" s="21"/>
      <c r="C77" s="21"/>
      <c r="D77" s="21"/>
      <c r="E77" s="21"/>
      <c r="F77" s="21"/>
      <c r="G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s="2" customFormat="1" x14ac:dyDescent="0.2">
      <c r="A78" s="21"/>
      <c r="B78" s="21"/>
      <c r="C78" s="21"/>
      <c r="D78" s="21"/>
      <c r="E78" s="21"/>
      <c r="F78" s="21"/>
      <c r="G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 s="2" customFormat="1" x14ac:dyDescent="0.2">
      <c r="A79" s="21"/>
      <c r="B79" s="21"/>
      <c r="C79" s="21"/>
      <c r="D79" s="21"/>
      <c r="E79" s="21"/>
      <c r="F79" s="21"/>
      <c r="G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 s="2" customFormat="1" x14ac:dyDescent="0.2">
      <c r="A80" s="21"/>
      <c r="B80" s="21"/>
      <c r="C80" s="21"/>
      <c r="D80" s="21"/>
      <c r="E80" s="21"/>
      <c r="F80" s="21"/>
      <c r="G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 s="2" customFormat="1" x14ac:dyDescent="0.2">
      <c r="A81" s="21"/>
      <c r="B81" s="21"/>
      <c r="C81" s="21"/>
      <c r="D81" s="21"/>
      <c r="E81" s="21"/>
      <c r="F81" s="21"/>
      <c r="G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s="2" customFormat="1" x14ac:dyDescent="0.2">
      <c r="A82" s="21"/>
      <c r="B82" s="21"/>
      <c r="C82" s="21"/>
      <c r="D82" s="21"/>
      <c r="E82" s="21"/>
      <c r="F82" s="21"/>
      <c r="G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s="2" customFormat="1" x14ac:dyDescent="0.2">
      <c r="A83" s="21"/>
      <c r="B83" s="21"/>
      <c r="C83" s="21"/>
      <c r="D83" s="21"/>
      <c r="E83" s="21"/>
      <c r="F83" s="21"/>
      <c r="G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s="2" customFormat="1" x14ac:dyDescent="0.2">
      <c r="A84" s="21"/>
      <c r="B84" s="21"/>
      <c r="C84" s="21"/>
      <c r="D84" s="21"/>
      <c r="E84" s="21"/>
      <c r="F84" s="21"/>
      <c r="G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 s="2" customFormat="1" x14ac:dyDescent="0.2">
      <c r="A85" s="21"/>
      <c r="B85" s="21"/>
      <c r="C85" s="21"/>
      <c r="D85" s="21"/>
      <c r="E85" s="21"/>
      <c r="F85" s="21"/>
      <c r="G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s="2" customFormat="1" x14ac:dyDescent="0.2">
      <c r="A86" s="21"/>
      <c r="B86" s="21"/>
      <c r="C86" s="21"/>
      <c r="D86" s="21"/>
      <c r="E86" s="21"/>
      <c r="F86" s="21"/>
      <c r="G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 s="2" customFormat="1" x14ac:dyDescent="0.2">
      <c r="A87" s="21"/>
      <c r="B87" s="21"/>
      <c r="C87" s="21"/>
      <c r="D87" s="21"/>
      <c r="E87" s="21"/>
      <c r="F87" s="21"/>
      <c r="G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 s="2" customFormat="1" x14ac:dyDescent="0.2">
      <c r="A88" s="21"/>
      <c r="B88" s="21"/>
      <c r="C88" s="21"/>
      <c r="D88" s="21"/>
      <c r="E88" s="21"/>
      <c r="F88" s="21"/>
      <c r="G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 s="2" customFormat="1" x14ac:dyDescent="0.2">
      <c r="A89" s="21"/>
      <c r="B89" s="21"/>
      <c r="C89" s="21"/>
      <c r="D89" s="21"/>
      <c r="E89" s="21"/>
      <c r="F89" s="21"/>
      <c r="G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 s="2" customFormat="1" x14ac:dyDescent="0.2">
      <c r="A90" s="21"/>
      <c r="B90" s="21"/>
      <c r="C90" s="21"/>
      <c r="D90" s="21"/>
      <c r="E90" s="21"/>
      <c r="F90" s="21"/>
      <c r="G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 s="2" customFormat="1" x14ac:dyDescent="0.2">
      <c r="A91" s="21"/>
      <c r="B91" s="21"/>
      <c r="C91" s="21"/>
      <c r="D91" s="21"/>
      <c r="E91" s="21"/>
      <c r="F91" s="21"/>
      <c r="G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 s="2" customFormat="1" x14ac:dyDescent="0.2">
      <c r="A92" s="21"/>
      <c r="B92" s="21"/>
      <c r="C92" s="21"/>
      <c r="D92" s="21"/>
      <c r="E92" s="21"/>
      <c r="F92" s="21"/>
      <c r="G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 s="2" customFormat="1" x14ac:dyDescent="0.2">
      <c r="A93" s="21"/>
      <c r="B93" s="21"/>
      <c r="C93" s="21"/>
      <c r="D93" s="21"/>
      <c r="E93" s="21"/>
      <c r="F93" s="21"/>
      <c r="G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 s="2" customFormat="1" x14ac:dyDescent="0.2">
      <c r="A94" s="21"/>
      <c r="B94" s="21"/>
      <c r="C94" s="21"/>
      <c r="D94" s="21"/>
      <c r="E94" s="21"/>
      <c r="F94" s="21"/>
      <c r="G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 s="2" customFormat="1" x14ac:dyDescent="0.2">
      <c r="A95" s="21"/>
      <c r="B95" s="21"/>
      <c r="C95" s="21"/>
      <c r="D95" s="21"/>
      <c r="E95" s="21"/>
      <c r="F95" s="21"/>
      <c r="G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 s="2" customFormat="1" x14ac:dyDescent="0.2">
      <c r="A96" s="21"/>
      <c r="B96" s="21"/>
      <c r="C96" s="21"/>
      <c r="D96" s="21"/>
      <c r="E96" s="21"/>
      <c r="F96" s="21"/>
      <c r="G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 s="2" customFormat="1" x14ac:dyDescent="0.2">
      <c r="A97" s="21"/>
      <c r="B97" s="21"/>
      <c r="C97" s="21"/>
      <c r="D97" s="21"/>
      <c r="E97" s="21"/>
      <c r="F97" s="21"/>
      <c r="G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 s="2" customFormat="1" x14ac:dyDescent="0.2">
      <c r="A98" s="21"/>
      <c r="B98" s="21"/>
      <c r="C98" s="21"/>
      <c r="D98" s="21"/>
      <c r="E98" s="21"/>
      <c r="F98" s="21"/>
      <c r="G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 s="2" customFormat="1" x14ac:dyDescent="0.2">
      <c r="A99" s="21"/>
      <c r="B99" s="21"/>
      <c r="C99" s="21"/>
      <c r="D99" s="21"/>
      <c r="E99" s="21"/>
      <c r="F99" s="21"/>
      <c r="G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 s="2" customFormat="1" x14ac:dyDescent="0.2">
      <c r="A100" s="21"/>
      <c r="B100" s="21"/>
      <c r="C100" s="21"/>
      <c r="D100" s="21"/>
      <c r="E100" s="21"/>
      <c r="F100" s="21"/>
      <c r="G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 s="2" customFormat="1" x14ac:dyDescent="0.2">
      <c r="A101" s="21"/>
      <c r="B101" s="21"/>
      <c r="C101" s="21"/>
      <c r="D101" s="21"/>
      <c r="E101" s="21"/>
      <c r="F101" s="21"/>
      <c r="G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 s="2" customFormat="1" x14ac:dyDescent="0.2">
      <c r="A102" s="21"/>
      <c r="B102" s="21"/>
      <c r="C102" s="21"/>
      <c r="D102" s="21"/>
      <c r="E102" s="21"/>
      <c r="F102" s="21"/>
      <c r="G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 s="2" customFormat="1" x14ac:dyDescent="0.2">
      <c r="A103" s="21"/>
      <c r="B103" s="21"/>
      <c r="C103" s="21"/>
      <c r="D103" s="21"/>
      <c r="E103" s="21"/>
      <c r="F103" s="21"/>
      <c r="G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 s="2" customFormat="1" x14ac:dyDescent="0.2">
      <c r="A104" s="21"/>
      <c r="B104" s="21"/>
      <c r="C104" s="21"/>
      <c r="D104" s="21"/>
      <c r="E104" s="21"/>
      <c r="F104" s="21"/>
      <c r="G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 s="2" customFormat="1" x14ac:dyDescent="0.2">
      <c r="A105" s="21"/>
      <c r="B105" s="21"/>
      <c r="C105" s="21"/>
      <c r="D105" s="21"/>
      <c r="E105" s="21"/>
      <c r="F105" s="21"/>
      <c r="G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 s="2" customFormat="1" x14ac:dyDescent="0.2">
      <c r="A106" s="21"/>
      <c r="B106" s="21"/>
      <c r="C106" s="21"/>
      <c r="D106" s="21"/>
      <c r="E106" s="21"/>
      <c r="F106" s="21"/>
      <c r="G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 s="2" customFormat="1" x14ac:dyDescent="0.2">
      <c r="A107" s="21"/>
      <c r="B107" s="21"/>
      <c r="C107" s="21"/>
      <c r="D107" s="21"/>
      <c r="E107" s="21"/>
      <c r="F107" s="21"/>
      <c r="G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 s="2" customFormat="1" x14ac:dyDescent="0.2">
      <c r="A108" s="21"/>
      <c r="B108" s="21"/>
      <c r="C108" s="21"/>
      <c r="D108" s="21"/>
      <c r="E108" s="21"/>
      <c r="F108" s="21"/>
      <c r="G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 s="2" customFormat="1" x14ac:dyDescent="0.2">
      <c r="A109" s="21"/>
      <c r="B109" s="21"/>
      <c r="C109" s="21"/>
      <c r="D109" s="21"/>
      <c r="E109" s="21"/>
      <c r="F109" s="21"/>
      <c r="G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 s="2" customFormat="1" x14ac:dyDescent="0.2">
      <c r="A110" s="21"/>
      <c r="B110" s="21"/>
      <c r="C110" s="21"/>
      <c r="D110" s="21"/>
      <c r="E110" s="21"/>
      <c r="F110" s="21"/>
      <c r="G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 s="2" customFormat="1" x14ac:dyDescent="0.2">
      <c r="A111" s="21"/>
      <c r="B111" s="21"/>
      <c r="C111" s="21"/>
      <c r="D111" s="21"/>
      <c r="E111" s="21"/>
      <c r="F111" s="21"/>
      <c r="G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 s="2" customFormat="1" x14ac:dyDescent="0.2">
      <c r="A112" s="21"/>
      <c r="B112" s="21"/>
      <c r="C112" s="21"/>
      <c r="D112" s="21"/>
      <c r="E112" s="21"/>
      <c r="F112" s="21"/>
      <c r="G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 s="2" customFormat="1" x14ac:dyDescent="0.2">
      <c r="A113" s="21"/>
      <c r="B113" s="21"/>
      <c r="C113" s="21"/>
      <c r="D113" s="21"/>
      <c r="E113" s="21"/>
      <c r="F113" s="21"/>
      <c r="G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 s="2" customFormat="1" x14ac:dyDescent="0.2">
      <c r="A114" s="21"/>
      <c r="B114" s="21"/>
      <c r="C114" s="21"/>
      <c r="D114" s="21"/>
      <c r="E114" s="21"/>
      <c r="F114" s="21"/>
      <c r="G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 s="2" customFormat="1" x14ac:dyDescent="0.2">
      <c r="A115" s="21"/>
      <c r="B115" s="21"/>
      <c r="C115" s="21"/>
      <c r="D115" s="21"/>
      <c r="E115" s="21"/>
      <c r="F115" s="21"/>
      <c r="G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 s="2" customFormat="1" x14ac:dyDescent="0.2">
      <c r="A116" s="21"/>
      <c r="B116" s="21"/>
      <c r="C116" s="21"/>
      <c r="D116" s="21"/>
      <c r="E116" s="21"/>
      <c r="F116" s="21"/>
      <c r="G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 s="2" customFormat="1" x14ac:dyDescent="0.2">
      <c r="A117" s="21"/>
      <c r="B117" s="21"/>
      <c r="C117" s="21"/>
      <c r="D117" s="21"/>
      <c r="E117" s="21"/>
      <c r="F117" s="21"/>
      <c r="G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 s="2" customFormat="1" x14ac:dyDescent="0.2">
      <c r="A118" s="21"/>
      <c r="B118" s="21"/>
      <c r="C118" s="21"/>
      <c r="D118" s="21"/>
      <c r="E118" s="21"/>
      <c r="F118" s="21"/>
      <c r="G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 s="2" customFormat="1" x14ac:dyDescent="0.2">
      <c r="A119" s="21"/>
      <c r="B119" s="21"/>
      <c r="C119" s="21"/>
      <c r="D119" s="21"/>
      <c r="E119" s="21"/>
      <c r="F119" s="21"/>
      <c r="G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 s="2" customFormat="1" x14ac:dyDescent="0.2">
      <c r="A120" s="21"/>
      <c r="B120" s="21"/>
      <c r="C120" s="21"/>
      <c r="D120" s="21"/>
      <c r="E120" s="21"/>
      <c r="F120" s="21"/>
      <c r="G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 s="2" customFormat="1" x14ac:dyDescent="0.2">
      <c r="A121" s="21"/>
      <c r="B121" s="21"/>
      <c r="C121" s="21"/>
      <c r="D121" s="21"/>
      <c r="E121" s="21"/>
      <c r="F121" s="21"/>
      <c r="G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 s="2" customFormat="1" x14ac:dyDescent="0.2">
      <c r="A122" s="21"/>
      <c r="B122" s="21"/>
      <c r="C122" s="21"/>
      <c r="D122" s="21"/>
      <c r="E122" s="21"/>
      <c r="F122" s="21"/>
      <c r="G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 s="2" customFormat="1" x14ac:dyDescent="0.2">
      <c r="A123" s="21"/>
      <c r="B123" s="21"/>
      <c r="C123" s="21"/>
      <c r="D123" s="21"/>
      <c r="E123" s="21"/>
      <c r="F123" s="21"/>
      <c r="G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 s="2" customFormat="1" x14ac:dyDescent="0.2">
      <c r="A124" s="21"/>
      <c r="B124" s="21"/>
      <c r="C124" s="21"/>
      <c r="D124" s="21"/>
      <c r="E124" s="21"/>
      <c r="F124" s="21"/>
      <c r="G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 s="2" customFormat="1" x14ac:dyDescent="0.2">
      <c r="A125" s="21"/>
      <c r="B125" s="21"/>
      <c r="C125" s="21"/>
      <c r="D125" s="21"/>
      <c r="E125" s="21"/>
      <c r="F125" s="21"/>
      <c r="G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s="2" customFormat="1" x14ac:dyDescent="0.2">
      <c r="A126" s="21"/>
      <c r="B126" s="21"/>
      <c r="C126" s="21"/>
      <c r="D126" s="21"/>
      <c r="E126" s="21"/>
      <c r="F126" s="21"/>
      <c r="G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 s="2" customFormat="1" x14ac:dyDescent="0.2">
      <c r="A127" s="21"/>
      <c r="B127" s="21"/>
      <c r="C127" s="21"/>
      <c r="D127" s="21"/>
      <c r="E127" s="21"/>
      <c r="F127" s="21"/>
      <c r="G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 s="2" customFormat="1" x14ac:dyDescent="0.2">
      <c r="A128" s="21"/>
      <c r="B128" s="21"/>
      <c r="C128" s="21"/>
      <c r="D128" s="21"/>
      <c r="E128" s="21"/>
      <c r="F128" s="21"/>
      <c r="G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 s="2" customFormat="1" x14ac:dyDescent="0.2">
      <c r="A129" s="21"/>
      <c r="B129" s="21"/>
      <c r="C129" s="21"/>
      <c r="D129" s="21"/>
      <c r="E129" s="21"/>
      <c r="F129" s="21"/>
      <c r="G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 s="2" customFormat="1" x14ac:dyDescent="0.2">
      <c r="A130" s="21"/>
      <c r="B130" s="21"/>
      <c r="C130" s="21"/>
      <c r="D130" s="21"/>
      <c r="E130" s="21"/>
      <c r="F130" s="21"/>
      <c r="G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 s="2" customFormat="1" x14ac:dyDescent="0.2">
      <c r="A131" s="21"/>
      <c r="B131" s="21"/>
      <c r="C131" s="21"/>
      <c r="D131" s="21"/>
      <c r="E131" s="21"/>
      <c r="F131" s="21"/>
      <c r="G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  <row r="132" spans="1:37" s="2" customFormat="1" x14ac:dyDescent="0.2">
      <c r="A132" s="21"/>
      <c r="B132" s="21"/>
      <c r="C132" s="21"/>
      <c r="D132" s="21"/>
      <c r="E132" s="21"/>
      <c r="F132" s="21"/>
      <c r="G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</row>
    <row r="133" spans="1:37" s="2" customFormat="1" x14ac:dyDescent="0.2">
      <c r="A133" s="21"/>
      <c r="B133" s="21"/>
      <c r="C133" s="21"/>
      <c r="D133" s="21"/>
      <c r="E133" s="21"/>
      <c r="F133" s="21"/>
      <c r="G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</row>
    <row r="134" spans="1:37" s="2" customFormat="1" x14ac:dyDescent="0.2">
      <c r="A134" s="21"/>
      <c r="B134" s="21"/>
      <c r="C134" s="21"/>
      <c r="D134" s="21"/>
      <c r="E134" s="21"/>
      <c r="F134" s="21"/>
      <c r="G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</row>
    <row r="135" spans="1:37" s="2" customFormat="1" x14ac:dyDescent="0.2">
      <c r="A135" s="21"/>
      <c r="B135" s="21"/>
      <c r="C135" s="21"/>
      <c r="D135" s="21"/>
      <c r="E135" s="21"/>
      <c r="F135" s="21"/>
      <c r="G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</row>
    <row r="136" spans="1:37" s="2" customFormat="1" x14ac:dyDescent="0.2">
      <c r="A136" s="21"/>
      <c r="B136" s="21"/>
      <c r="C136" s="21"/>
      <c r="D136" s="21"/>
      <c r="E136" s="21"/>
      <c r="F136" s="21"/>
      <c r="G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</row>
    <row r="137" spans="1:37" s="2" customFormat="1" x14ac:dyDescent="0.2">
      <c r="A137" s="21"/>
      <c r="B137" s="21"/>
      <c r="C137" s="21"/>
      <c r="D137" s="21"/>
      <c r="E137" s="21"/>
      <c r="F137" s="21"/>
      <c r="G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</row>
    <row r="138" spans="1:37" s="2" customFormat="1" x14ac:dyDescent="0.2">
      <c r="A138" s="21"/>
      <c r="B138" s="21"/>
      <c r="C138" s="21"/>
      <c r="D138" s="21"/>
      <c r="E138" s="21"/>
      <c r="F138" s="21"/>
      <c r="G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</row>
    <row r="139" spans="1:37" s="2" customFormat="1" x14ac:dyDescent="0.2">
      <c r="A139" s="21"/>
      <c r="B139" s="21"/>
      <c r="C139" s="21"/>
      <c r="D139" s="21"/>
      <c r="E139" s="21"/>
      <c r="F139" s="21"/>
      <c r="G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</row>
    <row r="140" spans="1:37" s="2" customFormat="1" x14ac:dyDescent="0.2">
      <c r="A140" s="21"/>
      <c r="B140" s="21"/>
      <c r="C140" s="21"/>
      <c r="D140" s="21"/>
      <c r="E140" s="21"/>
      <c r="F140" s="21"/>
      <c r="G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</row>
    <row r="141" spans="1:37" s="2" customFormat="1" x14ac:dyDescent="0.2">
      <c r="A141" s="21"/>
      <c r="B141" s="21"/>
      <c r="C141" s="21"/>
      <c r="D141" s="21"/>
      <c r="E141" s="21"/>
      <c r="F141" s="21"/>
      <c r="G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</row>
    <row r="142" spans="1:37" s="2" customFormat="1" x14ac:dyDescent="0.2">
      <c r="A142" s="21"/>
      <c r="B142" s="21"/>
      <c r="C142" s="21"/>
      <c r="D142" s="21"/>
      <c r="E142" s="21"/>
      <c r="F142" s="21"/>
      <c r="G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</row>
    <row r="143" spans="1:37" s="2" customFormat="1" x14ac:dyDescent="0.2">
      <c r="A143" s="21"/>
      <c r="B143" s="21"/>
      <c r="C143" s="21"/>
      <c r="D143" s="21"/>
      <c r="E143" s="21"/>
      <c r="F143" s="21"/>
      <c r="G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</row>
    <row r="144" spans="1:37" s="2" customFormat="1" x14ac:dyDescent="0.2">
      <c r="A144" s="21"/>
      <c r="B144" s="21"/>
      <c r="C144" s="21"/>
      <c r="D144" s="21"/>
      <c r="E144" s="21"/>
      <c r="F144" s="21"/>
      <c r="G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</row>
    <row r="145" spans="1:37" s="2" customFormat="1" x14ac:dyDescent="0.2">
      <c r="A145" s="21"/>
      <c r="B145" s="21"/>
      <c r="C145" s="21"/>
      <c r="D145" s="21"/>
      <c r="E145" s="21"/>
      <c r="F145" s="21"/>
      <c r="G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</row>
    <row r="146" spans="1:37" s="2" customFormat="1" x14ac:dyDescent="0.2">
      <c r="A146" s="21"/>
      <c r="B146" s="21"/>
      <c r="C146" s="21"/>
      <c r="D146" s="21"/>
      <c r="E146" s="21"/>
      <c r="F146" s="21"/>
      <c r="G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</row>
    <row r="147" spans="1:37" s="2" customFormat="1" x14ac:dyDescent="0.2">
      <c r="A147" s="21"/>
      <c r="B147" s="21"/>
      <c r="C147" s="21"/>
      <c r="D147" s="21"/>
      <c r="E147" s="21"/>
      <c r="F147" s="21"/>
      <c r="G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</row>
    <row r="148" spans="1:37" s="2" customFormat="1" x14ac:dyDescent="0.2">
      <c r="A148" s="21"/>
      <c r="B148" s="21"/>
      <c r="C148" s="21"/>
      <c r="D148" s="21"/>
      <c r="E148" s="21"/>
      <c r="F148" s="21"/>
      <c r="G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</row>
    <row r="149" spans="1:37" s="2" customFormat="1" x14ac:dyDescent="0.2">
      <c r="A149" s="21"/>
      <c r="B149" s="21"/>
      <c r="C149" s="21"/>
      <c r="D149" s="21"/>
      <c r="E149" s="21"/>
      <c r="F149" s="21"/>
      <c r="G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</row>
    <row r="150" spans="1:37" s="2" customFormat="1" x14ac:dyDescent="0.2">
      <c r="A150" s="21"/>
      <c r="B150" s="21"/>
      <c r="C150" s="21"/>
      <c r="D150" s="21"/>
      <c r="E150" s="21"/>
      <c r="F150" s="21"/>
      <c r="G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</row>
    <row r="151" spans="1:37" s="2" customFormat="1" x14ac:dyDescent="0.2">
      <c r="A151" s="21"/>
      <c r="B151" s="21"/>
      <c r="C151" s="21"/>
      <c r="D151" s="21"/>
      <c r="E151" s="21"/>
      <c r="F151" s="21"/>
      <c r="G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</row>
    <row r="152" spans="1:37" s="2" customFormat="1" x14ac:dyDescent="0.2">
      <c r="A152" s="21"/>
      <c r="B152" s="21"/>
      <c r="C152" s="21"/>
      <c r="D152" s="21"/>
      <c r="E152" s="21"/>
      <c r="F152" s="21"/>
      <c r="G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</row>
    <row r="153" spans="1:37" s="2" customFormat="1" x14ac:dyDescent="0.2">
      <c r="A153" s="21"/>
      <c r="B153" s="21"/>
      <c r="C153" s="21"/>
      <c r="D153" s="21"/>
      <c r="E153" s="21"/>
      <c r="F153" s="21"/>
      <c r="G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</row>
    <row r="154" spans="1:37" s="2" customFormat="1" x14ac:dyDescent="0.2">
      <c r="A154" s="21"/>
      <c r="B154" s="21"/>
      <c r="C154" s="21"/>
      <c r="D154" s="21"/>
      <c r="E154" s="21"/>
      <c r="F154" s="21"/>
      <c r="G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</row>
    <row r="155" spans="1:37" s="2" customFormat="1" x14ac:dyDescent="0.2">
      <c r="A155" s="21"/>
      <c r="B155" s="21"/>
      <c r="C155" s="21"/>
      <c r="D155" s="21"/>
      <c r="E155" s="21"/>
      <c r="F155" s="21"/>
      <c r="G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</row>
    <row r="156" spans="1:37" s="2" customFormat="1" x14ac:dyDescent="0.2">
      <c r="A156" s="21"/>
      <c r="B156" s="21"/>
      <c r="C156" s="21"/>
      <c r="D156" s="21"/>
      <c r="E156" s="21"/>
      <c r="F156" s="21"/>
      <c r="G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</row>
    <row r="157" spans="1:37" s="2" customFormat="1" x14ac:dyDescent="0.2">
      <c r="A157" s="21"/>
      <c r="B157" s="21"/>
      <c r="C157" s="21"/>
      <c r="D157" s="21"/>
      <c r="E157" s="21"/>
      <c r="F157" s="21"/>
      <c r="G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</row>
    <row r="158" spans="1:37" s="2" customFormat="1" x14ac:dyDescent="0.2">
      <c r="A158" s="21"/>
      <c r="B158" s="21"/>
      <c r="C158" s="21"/>
      <c r="D158" s="21"/>
      <c r="E158" s="21"/>
      <c r="F158" s="21"/>
      <c r="G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</row>
    <row r="159" spans="1:37" s="2" customFormat="1" x14ac:dyDescent="0.2">
      <c r="A159" s="21"/>
      <c r="B159" s="21"/>
      <c r="C159" s="21"/>
      <c r="D159" s="21"/>
      <c r="E159" s="21"/>
      <c r="F159" s="21"/>
      <c r="G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</row>
    <row r="160" spans="1:37" s="2" customFormat="1" x14ac:dyDescent="0.2">
      <c r="A160" s="21"/>
      <c r="B160" s="21"/>
      <c r="C160" s="21"/>
      <c r="D160" s="21"/>
      <c r="E160" s="21"/>
      <c r="F160" s="21"/>
      <c r="G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</row>
    <row r="161" spans="1:37" s="2" customFormat="1" x14ac:dyDescent="0.2">
      <c r="A161" s="21"/>
      <c r="B161" s="21"/>
      <c r="C161" s="21"/>
      <c r="D161" s="21"/>
      <c r="E161" s="21"/>
      <c r="F161" s="21"/>
      <c r="G161" s="21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</row>
    <row r="162" spans="1:37" s="2" customFormat="1" x14ac:dyDescent="0.2">
      <c r="A162" s="21"/>
      <c r="B162" s="21"/>
      <c r="C162" s="21"/>
      <c r="D162" s="21"/>
      <c r="E162" s="21"/>
      <c r="F162" s="21"/>
      <c r="G162" s="21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</row>
    <row r="163" spans="1:37" s="2" customFormat="1" x14ac:dyDescent="0.2">
      <c r="A163" s="21"/>
      <c r="B163" s="21"/>
      <c r="C163" s="21"/>
      <c r="D163" s="21"/>
      <c r="E163" s="21"/>
      <c r="F163" s="21"/>
      <c r="G163" s="21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</row>
    <row r="164" spans="1:37" s="2" customFormat="1" x14ac:dyDescent="0.2">
      <c r="A164" s="21"/>
      <c r="B164" s="21"/>
      <c r="C164" s="21"/>
      <c r="D164" s="21"/>
      <c r="E164" s="21"/>
      <c r="F164" s="21"/>
      <c r="G164" s="21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</row>
    <row r="165" spans="1:37" s="2" customFormat="1" x14ac:dyDescent="0.2">
      <c r="A165" s="21"/>
      <c r="B165" s="21"/>
      <c r="C165" s="21"/>
      <c r="D165" s="21"/>
      <c r="E165" s="21"/>
      <c r="F165" s="21"/>
      <c r="G165" s="21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</row>
    <row r="166" spans="1:37" s="2" customFormat="1" x14ac:dyDescent="0.2">
      <c r="A166" s="21"/>
      <c r="B166" s="21"/>
      <c r="C166" s="21"/>
      <c r="D166" s="21"/>
      <c r="E166" s="21"/>
      <c r="F166" s="21"/>
      <c r="G166" s="21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</row>
    <row r="167" spans="1:37" s="2" customFormat="1" x14ac:dyDescent="0.2">
      <c r="A167" s="21"/>
      <c r="B167" s="21"/>
      <c r="C167" s="21"/>
      <c r="D167" s="21"/>
      <c r="E167" s="21"/>
      <c r="F167" s="21"/>
      <c r="G167" s="21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</row>
    <row r="168" spans="1:37" s="2" customFormat="1" x14ac:dyDescent="0.2">
      <c r="A168" s="21"/>
      <c r="B168" s="21"/>
      <c r="C168" s="21"/>
      <c r="D168" s="21"/>
      <c r="E168" s="21"/>
      <c r="F168" s="21"/>
      <c r="G168" s="21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</row>
    <row r="169" spans="1:37" s="2" customFormat="1" x14ac:dyDescent="0.2">
      <c r="A169" s="21"/>
      <c r="B169" s="21"/>
      <c r="C169" s="21"/>
      <c r="D169" s="21"/>
      <c r="E169" s="21"/>
      <c r="F169" s="21"/>
      <c r="G169" s="21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</row>
    <row r="170" spans="1:37" s="2" customFormat="1" x14ac:dyDescent="0.2">
      <c r="A170" s="21"/>
      <c r="B170" s="21"/>
      <c r="C170" s="21"/>
      <c r="D170" s="21"/>
      <c r="E170" s="21"/>
      <c r="F170" s="21"/>
      <c r="G170" s="21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</row>
    <row r="171" spans="1:37" s="2" customFormat="1" x14ac:dyDescent="0.2">
      <c r="A171" s="21"/>
      <c r="B171" s="21"/>
      <c r="C171" s="21"/>
      <c r="D171" s="21"/>
      <c r="E171" s="21"/>
      <c r="F171" s="21"/>
      <c r="G171" s="21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</row>
    <row r="172" spans="1:37" s="2" customFormat="1" x14ac:dyDescent="0.2">
      <c r="A172" s="21"/>
      <c r="B172" s="21"/>
      <c r="C172" s="21"/>
      <c r="D172" s="21"/>
      <c r="E172" s="21"/>
      <c r="F172" s="21"/>
      <c r="G172" s="21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</row>
    <row r="173" spans="1:37" s="2" customFormat="1" x14ac:dyDescent="0.2">
      <c r="A173" s="21"/>
      <c r="B173" s="21"/>
      <c r="C173" s="21"/>
      <c r="D173" s="21"/>
      <c r="E173" s="21"/>
      <c r="F173" s="21"/>
      <c r="G173" s="21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</row>
    <row r="174" spans="1:37" s="2" customFormat="1" x14ac:dyDescent="0.2">
      <c r="A174" s="21"/>
      <c r="B174" s="21"/>
      <c r="C174" s="21"/>
      <c r="D174" s="21"/>
      <c r="E174" s="21"/>
      <c r="F174" s="21"/>
      <c r="G174" s="21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</row>
    <row r="175" spans="1:37" s="2" customFormat="1" x14ac:dyDescent="0.2">
      <c r="A175" s="21"/>
      <c r="B175" s="21"/>
      <c r="C175" s="21"/>
      <c r="D175" s="21"/>
      <c r="E175" s="21"/>
      <c r="F175" s="21"/>
      <c r="G175" s="21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</row>
    <row r="176" spans="1:37" s="2" customFormat="1" x14ac:dyDescent="0.2">
      <c r="A176" s="21"/>
      <c r="B176" s="21"/>
      <c r="C176" s="21"/>
      <c r="D176" s="21"/>
      <c r="E176" s="21"/>
      <c r="F176" s="21"/>
      <c r="G176" s="21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</row>
    <row r="177" spans="1:37" s="2" customFormat="1" x14ac:dyDescent="0.2">
      <c r="A177" s="21"/>
      <c r="B177" s="21"/>
      <c r="C177" s="21"/>
      <c r="D177" s="21"/>
      <c r="E177" s="21"/>
      <c r="F177" s="21"/>
      <c r="G177" s="21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</row>
    <row r="178" spans="1:37" s="2" customFormat="1" x14ac:dyDescent="0.2">
      <c r="A178" s="21"/>
      <c r="B178" s="21"/>
      <c r="C178" s="21"/>
      <c r="D178" s="21"/>
      <c r="E178" s="21"/>
      <c r="F178" s="21"/>
      <c r="G178" s="21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</row>
    <row r="179" spans="1:37" s="2" customFormat="1" x14ac:dyDescent="0.2">
      <c r="A179" s="21"/>
      <c r="B179" s="21"/>
      <c r="C179" s="21"/>
      <c r="D179" s="21"/>
      <c r="E179" s="21"/>
      <c r="F179" s="21"/>
      <c r="G179" s="21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</row>
    <row r="180" spans="1:37" s="2" customFormat="1" x14ac:dyDescent="0.2">
      <c r="A180" s="21"/>
      <c r="B180" s="21"/>
      <c r="C180" s="21"/>
      <c r="D180" s="21"/>
      <c r="E180" s="21"/>
      <c r="F180" s="21"/>
      <c r="G180" s="21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</row>
    <row r="181" spans="1:37" s="2" customFormat="1" x14ac:dyDescent="0.2">
      <c r="A181" s="21"/>
      <c r="B181" s="21"/>
      <c r="C181" s="21"/>
      <c r="D181" s="21"/>
      <c r="E181" s="21"/>
      <c r="F181" s="21"/>
      <c r="G181" s="21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</row>
    <row r="182" spans="1:37" s="2" customFormat="1" x14ac:dyDescent="0.2">
      <c r="A182" s="21"/>
      <c r="B182" s="21"/>
      <c r="C182" s="21"/>
      <c r="D182" s="21"/>
      <c r="E182" s="21"/>
      <c r="F182" s="21"/>
      <c r="G182" s="21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</row>
    <row r="183" spans="1:37" s="2" customFormat="1" x14ac:dyDescent="0.2">
      <c r="A183" s="21"/>
      <c r="B183" s="21"/>
      <c r="C183" s="21"/>
      <c r="D183" s="21"/>
      <c r="E183" s="21"/>
      <c r="F183" s="21"/>
      <c r="G183" s="21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</row>
    <row r="184" spans="1:37" s="2" customFormat="1" x14ac:dyDescent="0.2">
      <c r="A184" s="21"/>
      <c r="B184" s="21"/>
      <c r="C184" s="21"/>
      <c r="D184" s="21"/>
      <c r="E184" s="21"/>
      <c r="F184" s="21"/>
      <c r="G184" s="21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</row>
    <row r="185" spans="1:37" s="2" customFormat="1" x14ac:dyDescent="0.2">
      <c r="A185" s="21"/>
      <c r="B185" s="21"/>
      <c r="C185" s="21"/>
      <c r="D185" s="21"/>
      <c r="E185" s="21"/>
      <c r="F185" s="21"/>
      <c r="G185" s="21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</row>
    <row r="186" spans="1:37" s="2" customFormat="1" x14ac:dyDescent="0.2">
      <c r="A186" s="21"/>
      <c r="B186" s="21"/>
      <c r="C186" s="21"/>
      <c r="D186" s="21"/>
      <c r="E186" s="21"/>
      <c r="F186" s="21"/>
      <c r="G186" s="21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</row>
  </sheetData>
  <mergeCells count="13">
    <mergeCell ref="B3:C3"/>
    <mergeCell ref="D3:E3"/>
    <mergeCell ref="H3:I3"/>
    <mergeCell ref="V3:W3"/>
    <mergeCell ref="X3:Y3"/>
    <mergeCell ref="F3:G3"/>
    <mergeCell ref="Z3:AA3"/>
    <mergeCell ref="J3:K3"/>
    <mergeCell ref="L3:M3"/>
    <mergeCell ref="N3:O3"/>
    <mergeCell ref="P3:Q3"/>
    <mergeCell ref="R3:S3"/>
    <mergeCell ref="T3:U3"/>
  </mergeCells>
  <pageMargins left="0.7" right="0.7" top="0.75" bottom="0.75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I331"/>
  <sheetViews>
    <sheetView zoomScaleNormal="100" workbookViewId="0"/>
  </sheetViews>
  <sheetFormatPr baseColWidth="10" defaultColWidth="11.42578125" defaultRowHeight="12.75" x14ac:dyDescent="0.2"/>
  <cols>
    <col min="1" max="1" width="13.7109375" style="2" customWidth="1"/>
    <col min="2" max="9" width="10.7109375" style="2" customWidth="1"/>
    <col min="10" max="16384" width="11.42578125" style="2"/>
  </cols>
  <sheetData>
    <row r="1" spans="1:9" ht="15" x14ac:dyDescent="0.25">
      <c r="A1" s="3" t="s">
        <v>173</v>
      </c>
      <c r="B1" s="29"/>
    </row>
    <row r="3" spans="1:9" x14ac:dyDescent="0.2">
      <c r="B3" s="281" t="s">
        <v>30</v>
      </c>
      <c r="C3" s="281"/>
      <c r="D3" s="282" t="s">
        <v>52</v>
      </c>
      <c r="E3" s="282"/>
      <c r="F3" s="281" t="s">
        <v>32</v>
      </c>
      <c r="G3" s="281"/>
      <c r="H3" s="281" t="s">
        <v>31</v>
      </c>
      <c r="I3" s="281"/>
    </row>
    <row r="4" spans="1:9" x14ac:dyDescent="0.2">
      <c r="A4"/>
      <c r="B4" s="37" t="s">
        <v>15</v>
      </c>
      <c r="C4" s="37" t="s">
        <v>53</v>
      </c>
      <c r="D4" s="267" t="s">
        <v>15</v>
      </c>
      <c r="E4" s="267" t="s">
        <v>53</v>
      </c>
      <c r="F4" s="37" t="s">
        <v>15</v>
      </c>
      <c r="G4" s="37" t="s">
        <v>53</v>
      </c>
      <c r="H4" s="37" t="s">
        <v>15</v>
      </c>
      <c r="I4" s="37" t="s">
        <v>53</v>
      </c>
    </row>
    <row r="5" spans="1:9" x14ac:dyDescent="0.2">
      <c r="A5" s="23" t="s">
        <v>39</v>
      </c>
      <c r="B5" s="140"/>
      <c r="C5" s="140"/>
      <c r="D5" s="141"/>
      <c r="E5" s="141"/>
      <c r="F5" s="140"/>
      <c r="G5" s="140"/>
      <c r="H5" s="140"/>
      <c r="I5" s="140"/>
    </row>
    <row r="6" spans="1:9" x14ac:dyDescent="0.2">
      <c r="A6" s="12" t="s">
        <v>43</v>
      </c>
      <c r="B6" s="121">
        <v>380.84</v>
      </c>
      <c r="C6" s="142">
        <f>+B6/B10*100</f>
        <v>0.58759105026808722</v>
      </c>
      <c r="D6" s="124">
        <v>376.84</v>
      </c>
      <c r="E6" s="143">
        <f>+D6/D10*100</f>
        <v>0.64113902113907684</v>
      </c>
      <c r="F6" s="121">
        <f>F12+F18+F24</f>
        <v>0</v>
      </c>
      <c r="G6" s="142">
        <f>+F6/F10*100</f>
        <v>0</v>
      </c>
      <c r="H6" s="121">
        <v>4</v>
      </c>
      <c r="I6" s="142">
        <f>+H6/H10*100</f>
        <v>0.10864817764411638</v>
      </c>
    </row>
    <row r="7" spans="1:9" x14ac:dyDescent="0.2">
      <c r="A7" s="12" t="s">
        <v>16</v>
      </c>
      <c r="B7" s="121">
        <v>25559.325000000001</v>
      </c>
      <c r="C7" s="142">
        <f>+B7/B10*100</f>
        <v>39.435013708889251</v>
      </c>
      <c r="D7" s="124">
        <v>21750.347000000002</v>
      </c>
      <c r="E7" s="143">
        <f>+D7/D10*100</f>
        <v>37.005084876911312</v>
      </c>
      <c r="F7" s="121">
        <v>1809.3630000000001</v>
      </c>
      <c r="G7" s="142">
        <f>+F7/F10*100</f>
        <v>76.813446151586334</v>
      </c>
      <c r="H7" s="121">
        <v>1999.614</v>
      </c>
      <c r="I7" s="142">
        <f>+H7/H10*100</f>
        <v>54.313604272915526</v>
      </c>
    </row>
    <row r="8" spans="1:9" x14ac:dyDescent="0.2">
      <c r="A8" s="12" t="s">
        <v>44</v>
      </c>
      <c r="B8" s="121">
        <v>2977.8139999999999</v>
      </c>
      <c r="C8" s="142">
        <f>+B8/B10*100</f>
        <v>4.5944145986845237</v>
      </c>
      <c r="D8" s="124">
        <v>2569.6709999999998</v>
      </c>
      <c r="E8" s="143">
        <f>+D8/D10*100</f>
        <v>4.3719253518455385</v>
      </c>
      <c r="F8" s="121">
        <v>108</v>
      </c>
      <c r="G8" s="142">
        <f>+F8/F10*100</f>
        <v>4.5849573492833242</v>
      </c>
      <c r="H8" s="121">
        <v>300.142</v>
      </c>
      <c r="I8" s="142">
        <f>+H8/H10*100</f>
        <v>8.1524703336150939</v>
      </c>
    </row>
    <row r="9" spans="1:9" x14ac:dyDescent="0.2">
      <c r="A9" s="12" t="s">
        <v>45</v>
      </c>
      <c r="B9" s="121">
        <v>35895.805999999997</v>
      </c>
      <c r="C9" s="142">
        <f>+B9/B10*100</f>
        <v>55.382980642158145</v>
      </c>
      <c r="D9" s="124">
        <v>34079.786</v>
      </c>
      <c r="E9" s="143">
        <f>+D9/D10*100</f>
        <v>57.981850750104073</v>
      </c>
      <c r="F9" s="121">
        <v>438.166</v>
      </c>
      <c r="G9" s="142">
        <f>+F9/F10*100</f>
        <v>18.601596499130345</v>
      </c>
      <c r="H9" s="121">
        <v>1377.8520000000001</v>
      </c>
      <c r="I9" s="142">
        <f>+H9/H10*100</f>
        <v>37.425277215825261</v>
      </c>
    </row>
    <row r="10" spans="1:9" x14ac:dyDescent="0.2">
      <c r="A10" s="38" t="s">
        <v>30</v>
      </c>
      <c r="B10" s="144">
        <f>SUM(B6:B9)</f>
        <v>64813.784999999996</v>
      </c>
      <c r="C10" s="144">
        <v>100</v>
      </c>
      <c r="D10" s="130">
        <f>SUM(D6:D9)</f>
        <v>58776.644</v>
      </c>
      <c r="E10" s="145">
        <v>100</v>
      </c>
      <c r="F10" s="129">
        <f>SUM(F6:F9)</f>
        <v>2355.529</v>
      </c>
      <c r="G10" s="144">
        <v>100</v>
      </c>
      <c r="H10" s="129">
        <f>SUM(H6:H9)</f>
        <v>3681.6080000000002</v>
      </c>
      <c r="I10" s="144">
        <v>100</v>
      </c>
    </row>
    <row r="11" spans="1:9" x14ac:dyDescent="0.2">
      <c r="A11" s="23" t="s">
        <v>26</v>
      </c>
      <c r="B11" s="129"/>
      <c r="C11" s="144"/>
      <c r="D11" s="130"/>
      <c r="E11" s="145"/>
      <c r="F11" s="129"/>
      <c r="G11" s="144"/>
      <c r="H11" s="129"/>
      <c r="I11" s="144"/>
    </row>
    <row r="12" spans="1:9" x14ac:dyDescent="0.2">
      <c r="A12" s="12" t="s">
        <v>43</v>
      </c>
      <c r="B12" s="121">
        <v>161.63999999999999</v>
      </c>
      <c r="C12" s="142">
        <v>2.6</v>
      </c>
      <c r="D12" s="143">
        <v>161.63999999999999</v>
      </c>
      <c r="E12" s="143">
        <f>+D12/D16*100</f>
        <v>2.7746317227400672</v>
      </c>
      <c r="F12" s="121">
        <v>0</v>
      </c>
      <c r="G12" s="142">
        <f>+F12/F16*100</f>
        <v>0</v>
      </c>
      <c r="H12" s="121">
        <v>0</v>
      </c>
      <c r="I12" s="142">
        <f>+H12/H16*100</f>
        <v>0</v>
      </c>
    </row>
    <row r="13" spans="1:9" x14ac:dyDescent="0.2">
      <c r="A13" s="12" t="s">
        <v>16</v>
      </c>
      <c r="B13" s="121">
        <v>1640.0350000000001</v>
      </c>
      <c r="C13" s="142">
        <v>26</v>
      </c>
      <c r="D13" s="124">
        <v>1391.701</v>
      </c>
      <c r="E13" s="143">
        <f>+D13/D16*100</f>
        <v>23.889246122055646</v>
      </c>
      <c r="F13" s="121">
        <v>53</v>
      </c>
      <c r="G13" s="142">
        <f>+F13/F16*100</f>
        <v>82.8125</v>
      </c>
      <c r="H13" s="121">
        <v>195.333</v>
      </c>
      <c r="I13" s="142">
        <f>+H13/H16*100</f>
        <v>46.609399047925834</v>
      </c>
    </row>
    <row r="14" spans="1:9" x14ac:dyDescent="0.2">
      <c r="A14" s="12" t="s">
        <v>44</v>
      </c>
      <c r="B14" s="121">
        <v>342.01620000000003</v>
      </c>
      <c r="C14" s="142">
        <v>5.4</v>
      </c>
      <c r="D14" s="124">
        <v>272.68200000000002</v>
      </c>
      <c r="E14" s="143">
        <f>+D14/D16*100</f>
        <v>4.6807233817137286</v>
      </c>
      <c r="F14" s="121">
        <v>0</v>
      </c>
      <c r="G14" s="142">
        <f>+F14/F16*100</f>
        <v>0</v>
      </c>
      <c r="H14" s="121">
        <v>69.332999999999998</v>
      </c>
      <c r="I14" s="142">
        <f>+H14/H16*100</f>
        <v>16.543899208991014</v>
      </c>
    </row>
    <row r="15" spans="1:9" x14ac:dyDescent="0.2">
      <c r="A15" s="12" t="s">
        <v>45</v>
      </c>
      <c r="B15" s="121">
        <v>4165.0349999999999</v>
      </c>
      <c r="C15" s="142">
        <v>66</v>
      </c>
      <c r="D15" s="124">
        <v>3999.6149999999998</v>
      </c>
      <c r="E15" s="143">
        <f>+D15/D16*100</f>
        <v>68.65539877349056</v>
      </c>
      <c r="F15" s="121">
        <v>11</v>
      </c>
      <c r="G15" s="142">
        <f>+F15/F16*100</f>
        <v>17.1875</v>
      </c>
      <c r="H15" s="121">
        <v>154.41900000000001</v>
      </c>
      <c r="I15" s="142">
        <f>+H15/H16*100</f>
        <v>36.846701743083145</v>
      </c>
    </row>
    <row r="16" spans="1:9" x14ac:dyDescent="0.2">
      <c r="A16" s="38" t="s">
        <v>30</v>
      </c>
      <c r="B16" s="144">
        <f>SUM(B12:B15)</f>
        <v>6308.7262000000001</v>
      </c>
      <c r="C16" s="144">
        <v>100</v>
      </c>
      <c r="D16" s="130">
        <f>SUM(D12:D15)</f>
        <v>5825.6379999999999</v>
      </c>
      <c r="E16" s="145">
        <v>100</v>
      </c>
      <c r="F16" s="129">
        <f>SUM(F12:F15)</f>
        <v>64</v>
      </c>
      <c r="G16" s="144">
        <v>100</v>
      </c>
      <c r="H16" s="129">
        <f>SUM(H12:H15)</f>
        <v>419.08500000000004</v>
      </c>
      <c r="I16" s="144">
        <v>100</v>
      </c>
    </row>
    <row r="17" spans="1:9" x14ac:dyDescent="0.2">
      <c r="A17" s="23" t="s">
        <v>17</v>
      </c>
      <c r="B17" s="121"/>
      <c r="C17" s="142"/>
      <c r="D17" s="124"/>
      <c r="E17" s="143"/>
      <c r="F17" s="121"/>
      <c r="G17" s="142"/>
      <c r="H17" s="121"/>
      <c r="I17" s="142"/>
    </row>
    <row r="18" spans="1:9" x14ac:dyDescent="0.2">
      <c r="A18" s="12" t="s">
        <v>43</v>
      </c>
      <c r="B18" s="121">
        <v>164</v>
      </c>
      <c r="C18" s="142">
        <f>+B18/B22*100</f>
        <v>1.9891542576997858</v>
      </c>
      <c r="D18" s="124">
        <v>162</v>
      </c>
      <c r="E18" s="143">
        <f>+D18/D22*100</f>
        <v>0.72605975928967692</v>
      </c>
      <c r="F18" s="121">
        <v>0</v>
      </c>
      <c r="G18" s="142">
        <f>+F18/F22*100</f>
        <v>0</v>
      </c>
      <c r="H18" s="121">
        <v>2</v>
      </c>
      <c r="I18" s="142">
        <f>+H18/H22*100</f>
        <v>0.16973577232322445</v>
      </c>
    </row>
    <row r="19" spans="1:9" x14ac:dyDescent="0.2">
      <c r="A19" s="12" t="s">
        <v>16</v>
      </c>
      <c r="B19" s="121">
        <v>6930.7690000000002</v>
      </c>
      <c r="C19" s="142">
        <f>+B19/B22*100</f>
        <v>84.063223570022487</v>
      </c>
      <c r="D19" s="124">
        <v>5585.0349999999999</v>
      </c>
      <c r="E19" s="143">
        <f>+D19/D22*100</f>
        <v>25.031291158792719</v>
      </c>
      <c r="F19" s="121">
        <v>1002.833</v>
      </c>
      <c r="G19" s="142">
        <f>+F19/F22*100</f>
        <v>76.893049489645691</v>
      </c>
      <c r="H19" s="121">
        <v>342.9</v>
      </c>
      <c r="I19" s="142">
        <f>+H19/H22*100</f>
        <v>29.101198164816832</v>
      </c>
    </row>
    <row r="20" spans="1:9" x14ac:dyDescent="0.2">
      <c r="A20" s="12" t="s">
        <v>44</v>
      </c>
      <c r="B20" s="121">
        <v>1149.4960000000001</v>
      </c>
      <c r="C20" s="142">
        <f>+B20/B22*100</f>
        <v>13.942224772005323</v>
      </c>
      <c r="D20" s="124">
        <v>913.82899999999995</v>
      </c>
      <c r="E20" s="143">
        <f>+D20/D22*100</f>
        <v>4.095644838098309</v>
      </c>
      <c r="F20" s="121">
        <v>85</v>
      </c>
      <c r="G20" s="142">
        <f>+F20/F22*100</f>
        <v>6.5174452841299439</v>
      </c>
      <c r="H20" s="121">
        <v>150.666</v>
      </c>
      <c r="I20" s="142">
        <f>+H20/H22*100</f>
        <v>12.786704936425467</v>
      </c>
    </row>
    <row r="21" spans="1:9" x14ac:dyDescent="0.2">
      <c r="A21" s="12" t="s">
        <v>45</v>
      </c>
      <c r="B21" s="121">
        <v>0.44500000000000001</v>
      </c>
      <c r="C21" s="142">
        <f>+B21/B22*100</f>
        <v>5.397400272417102E-3</v>
      </c>
      <c r="D21" s="124">
        <v>15651.349</v>
      </c>
      <c r="E21" s="143">
        <f>+D21/D22*100</f>
        <v>70.147004243819296</v>
      </c>
      <c r="F21" s="121">
        <v>216.35900000000001</v>
      </c>
      <c r="G21" s="142">
        <f>+F21/F22*100</f>
        <v>16.589505226224361</v>
      </c>
      <c r="H21" s="121">
        <v>682.73599999999999</v>
      </c>
      <c r="I21" s="142">
        <f>+H21/H22*100</f>
        <v>57.942361126434484</v>
      </c>
    </row>
    <row r="22" spans="1:9" x14ac:dyDescent="0.2">
      <c r="A22" s="38" t="s">
        <v>30</v>
      </c>
      <c r="B22" s="144">
        <f>SUM(B18:B21)</f>
        <v>8244.7099999999991</v>
      </c>
      <c r="C22" s="144">
        <v>100</v>
      </c>
      <c r="D22" s="130">
        <f>SUM(D18:D21)</f>
        <v>22312.213</v>
      </c>
      <c r="E22" s="145">
        <v>100</v>
      </c>
      <c r="F22" s="129">
        <f>SUM(F18:F21)</f>
        <v>1304.192</v>
      </c>
      <c r="G22" s="144">
        <v>100</v>
      </c>
      <c r="H22" s="129">
        <f>SUM(H18:H21)</f>
        <v>1178.3019999999999</v>
      </c>
      <c r="I22" s="144">
        <v>100</v>
      </c>
    </row>
    <row r="23" spans="1:9" x14ac:dyDescent="0.2">
      <c r="A23" s="23" t="s">
        <v>18</v>
      </c>
      <c r="B23" s="121"/>
      <c r="C23" s="142"/>
      <c r="D23" s="124"/>
      <c r="E23" s="143"/>
      <c r="F23" s="121"/>
      <c r="G23" s="142"/>
      <c r="H23" s="121"/>
      <c r="I23" s="142"/>
    </row>
    <row r="24" spans="1:9" x14ac:dyDescent="0.2">
      <c r="A24" s="12" t="s">
        <v>43</v>
      </c>
      <c r="B24" s="121">
        <v>55.2</v>
      </c>
      <c r="C24" s="142">
        <f>+B24/B28*100</f>
        <v>0.16374794847848786</v>
      </c>
      <c r="D24" s="124">
        <v>53.2</v>
      </c>
      <c r="E24" s="143">
        <f>+D24/D28*100</f>
        <v>0.17363609985903491</v>
      </c>
      <c r="F24" s="121">
        <v>0</v>
      </c>
      <c r="G24" s="142">
        <f>+F24/F28*100</f>
        <v>0</v>
      </c>
      <c r="H24" s="121">
        <v>2</v>
      </c>
      <c r="I24" s="142">
        <f>+H24/H28*100</f>
        <v>9.5959251863288755E-2</v>
      </c>
    </row>
    <row r="25" spans="1:9" x14ac:dyDescent="0.2">
      <c r="A25" s="12" t="s">
        <v>16</v>
      </c>
      <c r="B25" s="121">
        <v>16988.52</v>
      </c>
      <c r="C25" s="142">
        <f>+B25/B28*100</f>
        <v>50.395566987060882</v>
      </c>
      <c r="D25" s="124">
        <v>14773.609</v>
      </c>
      <c r="E25" s="143">
        <f>+D25/D28*100</f>
        <v>48.218643751923622</v>
      </c>
      <c r="F25" s="121">
        <v>753.53</v>
      </c>
      <c r="G25" s="142">
        <f>+F25/F28*100</f>
        <v>76.319510278162653</v>
      </c>
      <c r="H25" s="121">
        <v>1461.38</v>
      </c>
      <c r="I25" s="142">
        <f>+H25/H28*100</f>
        <v>70.116465743986467</v>
      </c>
    </row>
    <row r="26" spans="1:9" x14ac:dyDescent="0.2">
      <c r="A26" s="12" t="s">
        <v>44</v>
      </c>
      <c r="B26" s="121">
        <v>1486.3009999999999</v>
      </c>
      <c r="C26" s="142">
        <f>+B26/B28*100</f>
        <v>4.4090351371653078</v>
      </c>
      <c r="D26" s="124">
        <v>1383.1590000000001</v>
      </c>
      <c r="E26" s="143">
        <f>+D26/D28*100</f>
        <v>4.5144047790399036</v>
      </c>
      <c r="F26" s="121">
        <v>23</v>
      </c>
      <c r="G26" s="142">
        <f>+F26/F28*100</f>
        <v>2.32950079810723</v>
      </c>
      <c r="H26" s="121">
        <v>80.141999999999996</v>
      </c>
      <c r="I26" s="142">
        <f>+H26/H28*100</f>
        <v>3.8451831814138435</v>
      </c>
    </row>
    <row r="27" spans="1:9" x14ac:dyDescent="0.2">
      <c r="A27" s="12" t="s">
        <v>45</v>
      </c>
      <c r="B27" s="121">
        <v>15180.325000000001</v>
      </c>
      <c r="C27" s="142">
        <f>+B27/B28*100</f>
        <v>45.031649927295312</v>
      </c>
      <c r="D27" s="124">
        <v>14428.822</v>
      </c>
      <c r="E27" s="143">
        <f>+D27/D28*100</f>
        <v>47.093315369177432</v>
      </c>
      <c r="F27" s="121">
        <v>210.80600000000001</v>
      </c>
      <c r="G27" s="142">
        <f>+F27/F28*100</f>
        <v>21.350988923730117</v>
      </c>
      <c r="H27" s="121">
        <v>540.69600000000003</v>
      </c>
      <c r="I27" s="142">
        <f>+H27/H28*100</f>
        <v>25.94239182273639</v>
      </c>
    </row>
    <row r="28" spans="1:9" x14ac:dyDescent="0.2">
      <c r="A28" s="38" t="s">
        <v>30</v>
      </c>
      <c r="B28" s="144">
        <f>SUM(B24:B27)</f>
        <v>33710.346000000005</v>
      </c>
      <c r="C28" s="144">
        <v>100</v>
      </c>
      <c r="D28" s="130">
        <f>SUM(D24:D27)</f>
        <v>30638.79</v>
      </c>
      <c r="E28" s="145">
        <v>100</v>
      </c>
      <c r="F28" s="129">
        <f>SUM(F24:F27)</f>
        <v>987.33600000000001</v>
      </c>
      <c r="G28" s="144">
        <v>100</v>
      </c>
      <c r="H28" s="129">
        <f>SUM(H24:H27)</f>
        <v>2084.2180000000003</v>
      </c>
      <c r="I28" s="144">
        <v>100</v>
      </c>
    </row>
    <row r="29" spans="1:9" x14ac:dyDescent="0.2">
      <c r="B29"/>
      <c r="C29"/>
      <c r="D29"/>
      <c r="E29"/>
      <c r="F29"/>
      <c r="G29"/>
      <c r="H29"/>
      <c r="I29"/>
    </row>
    <row r="31" spans="1:9" ht="15" x14ac:dyDescent="0.25">
      <c r="A31" s="3" t="s">
        <v>146</v>
      </c>
      <c r="B31" s="29"/>
    </row>
    <row r="33" spans="1:9" x14ac:dyDescent="0.2">
      <c r="B33" s="281" t="s">
        <v>30</v>
      </c>
      <c r="C33" s="281"/>
      <c r="D33" s="282" t="s">
        <v>52</v>
      </c>
      <c r="E33" s="282"/>
      <c r="F33" s="281" t="s">
        <v>32</v>
      </c>
      <c r="G33" s="281"/>
      <c r="H33" s="281" t="s">
        <v>31</v>
      </c>
      <c r="I33" s="281"/>
    </row>
    <row r="34" spans="1:9" x14ac:dyDescent="0.2">
      <c r="A34" s="27"/>
      <c r="B34" s="37" t="s">
        <v>15</v>
      </c>
      <c r="C34" s="37" t="s">
        <v>53</v>
      </c>
      <c r="D34" s="267" t="s">
        <v>15</v>
      </c>
      <c r="E34" s="267" t="s">
        <v>53</v>
      </c>
      <c r="F34" s="37" t="s">
        <v>15</v>
      </c>
      <c r="G34" s="37" t="s">
        <v>53</v>
      </c>
      <c r="H34" s="37" t="s">
        <v>15</v>
      </c>
      <c r="I34" s="37" t="s">
        <v>53</v>
      </c>
    </row>
    <row r="35" spans="1:9" x14ac:dyDescent="0.2">
      <c r="A35" s="23" t="s">
        <v>39</v>
      </c>
      <c r="B35" s="36"/>
      <c r="C35" s="36"/>
      <c r="D35" s="80"/>
      <c r="E35" s="80"/>
      <c r="F35" s="36"/>
      <c r="G35" s="36"/>
      <c r="H35" s="36"/>
      <c r="I35" s="36"/>
    </row>
    <row r="36" spans="1:9" x14ac:dyDescent="0.2">
      <c r="A36" s="12" t="s">
        <v>43</v>
      </c>
      <c r="B36" s="4">
        <v>366</v>
      </c>
      <c r="C36" s="42">
        <f>+B36/B40*100</f>
        <v>0.59241514381444127</v>
      </c>
      <c r="D36" s="74">
        <f>D42+D48+D54</f>
        <v>359</v>
      </c>
      <c r="E36" s="73">
        <f>+D36/D40*100</f>
        <v>0.64987961839937725</v>
      </c>
      <c r="F36" s="4">
        <f>F42+F48+F54</f>
        <v>0</v>
      </c>
      <c r="G36" s="42">
        <f>+F36/F40*100</f>
        <v>0</v>
      </c>
      <c r="H36" s="4">
        <f>H42+H48+H54</f>
        <v>6</v>
      </c>
      <c r="I36" s="42">
        <f>+H36/H40*100</f>
        <v>0.16163793103448276</v>
      </c>
    </row>
    <row r="37" spans="1:9" x14ac:dyDescent="0.2">
      <c r="A37" s="12" t="s">
        <v>16</v>
      </c>
      <c r="B37" s="4">
        <v>25144</v>
      </c>
      <c r="C37" s="42">
        <f>+B37/B40*100</f>
        <v>40.698596655929812</v>
      </c>
      <c r="D37" s="74">
        <f t="shared" ref="D37:F38" si="0">D43+D49+D55</f>
        <v>21154</v>
      </c>
      <c r="E37" s="73">
        <f>+D37/D40*100</f>
        <v>38.294020745460799</v>
      </c>
      <c r="F37" s="4">
        <f t="shared" si="0"/>
        <v>2165</v>
      </c>
      <c r="G37" s="42">
        <f>+F37/F40*100</f>
        <v>76.55586987270155</v>
      </c>
      <c r="H37" s="4">
        <f t="shared" ref="H37:H38" si="1">H43+H49+H55</f>
        <v>1825</v>
      </c>
      <c r="I37" s="42">
        <f>+H37/H40*100</f>
        <v>49.164870689655174</v>
      </c>
    </row>
    <row r="38" spans="1:9" x14ac:dyDescent="0.2">
      <c r="A38" s="12" t="s">
        <v>44</v>
      </c>
      <c r="B38" s="4">
        <v>2566</v>
      </c>
      <c r="C38" s="42">
        <f>+B38/B40*100</f>
        <v>4.1533804891471489</v>
      </c>
      <c r="D38" s="74">
        <f t="shared" si="0"/>
        <v>2029</v>
      </c>
      <c r="E38" s="73">
        <f>+D38/D40*100</f>
        <v>3.6729965062182077</v>
      </c>
      <c r="F38" s="4">
        <f t="shared" si="0"/>
        <v>188</v>
      </c>
      <c r="G38" s="42">
        <f>+F38/F40*100</f>
        <v>6.6478076379066486</v>
      </c>
      <c r="H38" s="4">
        <f t="shared" si="1"/>
        <v>350</v>
      </c>
      <c r="I38" s="42">
        <f>+H38/H40*100</f>
        <v>9.4288793103448274</v>
      </c>
    </row>
    <row r="39" spans="1:9" x14ac:dyDescent="0.2">
      <c r="A39" s="12" t="s">
        <v>45</v>
      </c>
      <c r="B39" s="4">
        <v>33705</v>
      </c>
      <c r="C39" s="42">
        <f>+B39/B40*100</f>
        <v>54.555607711108593</v>
      </c>
      <c r="D39" s="74">
        <f>D45+D51+D57</f>
        <v>31699</v>
      </c>
      <c r="E39" s="73">
        <f>+D39/D40*100</f>
        <v>57.383103129921622</v>
      </c>
      <c r="F39" s="4">
        <f>F45+F51+F57</f>
        <v>475</v>
      </c>
      <c r="G39" s="42">
        <f>+F39/F40*100</f>
        <v>16.796322489391795</v>
      </c>
      <c r="H39" s="4">
        <f>H45+H51+H57</f>
        <v>1531</v>
      </c>
      <c r="I39" s="42">
        <f>+H39/H40*100</f>
        <v>41.244612068965516</v>
      </c>
    </row>
    <row r="40" spans="1:9" x14ac:dyDescent="0.2">
      <c r="A40" s="38" t="s">
        <v>30</v>
      </c>
      <c r="B40" s="7">
        <f>D40+F40+H40</f>
        <v>61781</v>
      </c>
      <c r="C40" s="43">
        <v>100</v>
      </c>
      <c r="D40" s="75">
        <f>SUM(D36:D39)</f>
        <v>55241</v>
      </c>
      <c r="E40" s="81">
        <v>100</v>
      </c>
      <c r="F40" s="7">
        <f>SUM(F36:F39)</f>
        <v>2828</v>
      </c>
      <c r="G40" s="43">
        <v>100</v>
      </c>
      <c r="H40" s="7">
        <f>SUM(H36:H39)</f>
        <v>3712</v>
      </c>
      <c r="I40" s="43">
        <v>100</v>
      </c>
    </row>
    <row r="41" spans="1:9" x14ac:dyDescent="0.2">
      <c r="A41" s="23" t="s">
        <v>26</v>
      </c>
      <c r="B41" s="7"/>
      <c r="C41" s="43"/>
      <c r="D41" s="75"/>
      <c r="E41" s="81"/>
      <c r="F41" s="7"/>
      <c r="G41" s="43"/>
      <c r="H41" s="7"/>
      <c r="I41" s="43"/>
    </row>
    <row r="42" spans="1:9" x14ac:dyDescent="0.2">
      <c r="A42" s="12" t="s">
        <v>43</v>
      </c>
      <c r="B42" s="4">
        <f>D42+F42+H42</f>
        <v>143</v>
      </c>
      <c r="C42" s="42">
        <f>+B42/B46*100</f>
        <v>2.4938960585978371</v>
      </c>
      <c r="D42" s="74">
        <v>143</v>
      </c>
      <c r="E42" s="73">
        <f>+D42/D46*100</f>
        <v>2.7284869299751957</v>
      </c>
      <c r="F42" s="4">
        <v>0</v>
      </c>
      <c r="G42" s="42">
        <f>+F42/F46*100</f>
        <v>0</v>
      </c>
      <c r="H42" s="4">
        <v>0</v>
      </c>
      <c r="I42" s="42">
        <f>+H42/H46*100</f>
        <v>0</v>
      </c>
    </row>
    <row r="43" spans="1:9" x14ac:dyDescent="0.2">
      <c r="A43" s="12" t="s">
        <v>16</v>
      </c>
      <c r="B43" s="4">
        <f t="shared" ref="B43:B46" si="2">D43+F43+H43</f>
        <v>1568</v>
      </c>
      <c r="C43" s="42">
        <f>+B43/B46*100</f>
        <v>27.345657481688175</v>
      </c>
      <c r="D43" s="74">
        <v>1315</v>
      </c>
      <c r="E43" s="73">
        <f>+D43/D46*100</f>
        <v>25.090631558862814</v>
      </c>
      <c r="F43" s="4">
        <v>84</v>
      </c>
      <c r="G43" s="42">
        <f>+F43/F46*100</f>
        <v>84.848484848484844</v>
      </c>
      <c r="H43" s="4">
        <v>169</v>
      </c>
      <c r="I43" s="42">
        <f>+H43/H46*100</f>
        <v>42.893401015228427</v>
      </c>
    </row>
    <row r="44" spans="1:9" x14ac:dyDescent="0.2">
      <c r="A44" s="12" t="s">
        <v>44</v>
      </c>
      <c r="B44" s="4">
        <f t="shared" si="2"/>
        <v>364</v>
      </c>
      <c r="C44" s="42">
        <f>+B44/B46*100</f>
        <v>6.3480990582490406</v>
      </c>
      <c r="D44" s="74">
        <v>289</v>
      </c>
      <c r="E44" s="73">
        <f>+D44/D46*100</f>
        <v>5.5142148444953252</v>
      </c>
      <c r="F44" s="4">
        <v>7</v>
      </c>
      <c r="G44" s="42">
        <f>+F44/F46*100</f>
        <v>7.0707070707070701</v>
      </c>
      <c r="H44" s="4">
        <v>68</v>
      </c>
      <c r="I44" s="42">
        <f>+H44/H46*100</f>
        <v>17.258883248730964</v>
      </c>
    </row>
    <row r="45" spans="1:9" x14ac:dyDescent="0.2">
      <c r="A45" s="12" t="s">
        <v>45</v>
      </c>
      <c r="B45" s="4">
        <f t="shared" si="2"/>
        <v>3659</v>
      </c>
      <c r="C45" s="42">
        <f>+B45/B46*100</f>
        <v>63.81234740146494</v>
      </c>
      <c r="D45" s="74">
        <v>3494</v>
      </c>
      <c r="E45" s="73">
        <f>+D45/D46*100</f>
        <v>66.666666666666657</v>
      </c>
      <c r="F45" s="4">
        <v>8</v>
      </c>
      <c r="G45" s="42">
        <f>+F45/F46*100</f>
        <v>8.0808080808080813</v>
      </c>
      <c r="H45" s="4">
        <v>157</v>
      </c>
      <c r="I45" s="42">
        <f>+H45/H46*100</f>
        <v>39.847715736040605</v>
      </c>
    </row>
    <row r="46" spans="1:9" x14ac:dyDescent="0.2">
      <c r="A46" s="38" t="s">
        <v>30</v>
      </c>
      <c r="B46" s="7">
        <f t="shared" si="2"/>
        <v>5734</v>
      </c>
      <c r="C46" s="43">
        <v>100</v>
      </c>
      <c r="D46" s="75">
        <f>SUM(D42:D45)</f>
        <v>5241</v>
      </c>
      <c r="E46" s="81">
        <v>100</v>
      </c>
      <c r="F46" s="7">
        <f>SUM(F42:F45)</f>
        <v>99</v>
      </c>
      <c r="G46" s="43">
        <v>100</v>
      </c>
      <c r="H46" s="7">
        <f>SUM(H42:H45)</f>
        <v>394</v>
      </c>
      <c r="I46" s="43">
        <v>100</v>
      </c>
    </row>
    <row r="47" spans="1:9" x14ac:dyDescent="0.2">
      <c r="A47" s="23" t="s">
        <v>17</v>
      </c>
      <c r="B47" s="4"/>
      <c r="C47" s="42"/>
      <c r="D47" s="74"/>
      <c r="E47" s="73"/>
      <c r="F47" s="4"/>
      <c r="G47" s="42"/>
      <c r="H47" s="4"/>
      <c r="I47" s="42"/>
    </row>
    <row r="48" spans="1:9" x14ac:dyDescent="0.2">
      <c r="A48" s="12" t="s">
        <v>43</v>
      </c>
      <c r="B48" s="4">
        <f>D48+F48+H48</f>
        <v>140</v>
      </c>
      <c r="C48" s="42">
        <f>+B48/B52*100</f>
        <v>0.59151597093121511</v>
      </c>
      <c r="D48" s="74">
        <v>140</v>
      </c>
      <c r="E48" s="73">
        <f>+D48/D52*100</f>
        <v>0.68000777151738878</v>
      </c>
      <c r="F48" s="4">
        <v>0</v>
      </c>
      <c r="G48" s="42">
        <f>+F48/F52*100</f>
        <v>0</v>
      </c>
      <c r="H48" s="4">
        <v>0</v>
      </c>
      <c r="I48" s="42">
        <f>+H48/H52*100</f>
        <v>0</v>
      </c>
    </row>
    <row r="49" spans="1:9" x14ac:dyDescent="0.2">
      <c r="A49" s="12" t="s">
        <v>16</v>
      </c>
      <c r="B49" s="4">
        <f t="shared" ref="B49:B52" si="3">D49+F49+H49</f>
        <v>7101</v>
      </c>
      <c r="C49" s="42">
        <f>+B49/B52*100</f>
        <v>30.00253506844685</v>
      </c>
      <c r="D49" s="74">
        <v>5427</v>
      </c>
      <c r="E49" s="73">
        <f>+D49/D52*100</f>
        <v>26.360015543034777</v>
      </c>
      <c r="F49" s="4">
        <v>1262</v>
      </c>
      <c r="G49" s="42">
        <f>+F49/F52*100</f>
        <v>74.940617577197159</v>
      </c>
      <c r="H49" s="4">
        <v>412</v>
      </c>
      <c r="I49" s="42">
        <f>+H49/H52*100</f>
        <v>29.512893982808023</v>
      </c>
    </row>
    <row r="50" spans="1:9" x14ac:dyDescent="0.2">
      <c r="A50" s="12" t="s">
        <v>44</v>
      </c>
      <c r="B50" s="4">
        <f t="shared" si="3"/>
        <v>1106</v>
      </c>
      <c r="C50" s="42">
        <f>+B50/B52*100</f>
        <v>4.6729761703566002</v>
      </c>
      <c r="D50" s="74">
        <v>766</v>
      </c>
      <c r="E50" s="73">
        <f>+D50/D52*100</f>
        <v>3.7206139498737127</v>
      </c>
      <c r="F50" s="4">
        <v>116</v>
      </c>
      <c r="G50" s="42">
        <f>+F50/F52*100</f>
        <v>6.8883610451306403</v>
      </c>
      <c r="H50" s="4">
        <v>224</v>
      </c>
      <c r="I50" s="42">
        <f>+H50/H52*100</f>
        <v>16.045845272206304</v>
      </c>
    </row>
    <row r="51" spans="1:9" x14ac:dyDescent="0.2">
      <c r="A51" s="12" t="s">
        <v>45</v>
      </c>
      <c r="B51" s="4">
        <f t="shared" si="3"/>
        <v>15321</v>
      </c>
      <c r="C51" s="42">
        <f>+B51/B52*100</f>
        <v>64.732972790265336</v>
      </c>
      <c r="D51" s="74">
        <v>14255</v>
      </c>
      <c r="E51" s="73">
        <f>+D51/D52*100</f>
        <v>69.239362735574119</v>
      </c>
      <c r="F51" s="4">
        <v>306</v>
      </c>
      <c r="G51" s="42">
        <f>+F51/F52*100</f>
        <v>18.171021377672208</v>
      </c>
      <c r="H51" s="4">
        <v>760</v>
      </c>
      <c r="I51" s="42">
        <f>+H51/H52*100</f>
        <v>54.441260744985676</v>
      </c>
    </row>
    <row r="52" spans="1:9" x14ac:dyDescent="0.2">
      <c r="A52" s="38" t="s">
        <v>30</v>
      </c>
      <c r="B52" s="7">
        <f t="shared" si="3"/>
        <v>23668</v>
      </c>
      <c r="C52" s="43">
        <v>100</v>
      </c>
      <c r="D52" s="75">
        <f>SUM(D48:D51)</f>
        <v>20588</v>
      </c>
      <c r="E52" s="81">
        <v>100</v>
      </c>
      <c r="F52" s="7">
        <f>SUM(F48:F51)</f>
        <v>1684</v>
      </c>
      <c r="G52" s="43">
        <v>100</v>
      </c>
      <c r="H52" s="7">
        <f>SUM(H48:H51)</f>
        <v>1396</v>
      </c>
      <c r="I52" s="43">
        <v>100</v>
      </c>
    </row>
    <row r="53" spans="1:9" x14ac:dyDescent="0.2">
      <c r="A53" s="23" t="s">
        <v>18</v>
      </c>
      <c r="B53" s="4"/>
      <c r="C53" s="42"/>
      <c r="D53" s="74"/>
      <c r="E53" s="73"/>
      <c r="F53" s="4"/>
      <c r="G53" s="42"/>
      <c r="H53" s="4"/>
      <c r="I53" s="42"/>
    </row>
    <row r="54" spans="1:9" x14ac:dyDescent="0.2">
      <c r="A54" s="12" t="s">
        <v>43</v>
      </c>
      <c r="B54" s="4">
        <f>D54+F54+H54</f>
        <v>82</v>
      </c>
      <c r="C54" s="42">
        <f>+B54/B58*100</f>
        <v>0.25325056363692516</v>
      </c>
      <c r="D54" s="74">
        <v>76</v>
      </c>
      <c r="E54" s="73">
        <f>+D54/D58*100</f>
        <v>0.2583979328165375</v>
      </c>
      <c r="F54" s="4">
        <v>0</v>
      </c>
      <c r="G54" s="42">
        <f>+F54/F58*100</f>
        <v>0</v>
      </c>
      <c r="H54" s="4">
        <v>6</v>
      </c>
      <c r="I54" s="42">
        <f>+H54/H58*100</f>
        <v>0.31217481789802287</v>
      </c>
    </row>
    <row r="55" spans="1:9" x14ac:dyDescent="0.2">
      <c r="A55" s="12" t="s">
        <v>16</v>
      </c>
      <c r="B55" s="4">
        <f t="shared" ref="B55:B58" si="4">D55+F55+H55</f>
        <v>16475</v>
      </c>
      <c r="C55" s="42">
        <f>+B55/B58*100</f>
        <v>50.881744340467584</v>
      </c>
      <c r="D55" s="74">
        <v>14412</v>
      </c>
      <c r="E55" s="73">
        <f>+D55/D58*100</f>
        <v>49.00040799673603</v>
      </c>
      <c r="F55" s="4">
        <v>819</v>
      </c>
      <c r="G55" s="42">
        <f>+F55/F58*100</f>
        <v>78.373205741626791</v>
      </c>
      <c r="H55" s="4">
        <v>1244</v>
      </c>
      <c r="I55" s="42">
        <f>+H55/H58*100</f>
        <v>64.724245577523405</v>
      </c>
    </row>
    <row r="56" spans="1:9" x14ac:dyDescent="0.2">
      <c r="A56" s="12" t="s">
        <v>44</v>
      </c>
      <c r="B56" s="4">
        <f t="shared" si="4"/>
        <v>1097</v>
      </c>
      <c r="C56" s="42">
        <f>+B56/B58*100</f>
        <v>3.3879983940208156</v>
      </c>
      <c r="D56" s="74">
        <v>974</v>
      </c>
      <c r="E56" s="73">
        <f>+D56/D58*100</f>
        <v>3.3115735074119406</v>
      </c>
      <c r="F56" s="4">
        <v>65</v>
      </c>
      <c r="G56" s="42">
        <f>+F56/F58*100</f>
        <v>6.2200956937799043</v>
      </c>
      <c r="H56" s="4">
        <v>58</v>
      </c>
      <c r="I56" s="42">
        <f>+H56/H58*100</f>
        <v>3.0176899063475546</v>
      </c>
    </row>
    <row r="57" spans="1:9" x14ac:dyDescent="0.2">
      <c r="A57" s="12" t="s">
        <v>45</v>
      </c>
      <c r="B57" s="4">
        <f t="shared" si="4"/>
        <v>14725</v>
      </c>
      <c r="C57" s="42">
        <f>+B57/B58*100</f>
        <v>45.477006701874672</v>
      </c>
      <c r="D57" s="74">
        <v>13950</v>
      </c>
      <c r="E57" s="73">
        <f>+D57/D58*100</f>
        <v>47.429620563035499</v>
      </c>
      <c r="F57" s="4">
        <v>161</v>
      </c>
      <c r="G57" s="42">
        <f>+F57/F58*100</f>
        <v>15.406698564593302</v>
      </c>
      <c r="H57" s="4">
        <v>614</v>
      </c>
      <c r="I57" s="42">
        <f>+H57/H58*100</f>
        <v>31.94588969823101</v>
      </c>
    </row>
    <row r="58" spans="1:9" x14ac:dyDescent="0.2">
      <c r="A58" s="38" t="s">
        <v>30</v>
      </c>
      <c r="B58" s="7">
        <f t="shared" si="4"/>
        <v>32379</v>
      </c>
      <c r="C58" s="43">
        <v>100</v>
      </c>
      <c r="D58" s="75">
        <f>SUM(D54:D57)</f>
        <v>29412</v>
      </c>
      <c r="E58" s="81">
        <v>100</v>
      </c>
      <c r="F58" s="7">
        <f>SUM(F54:F57)</f>
        <v>1045</v>
      </c>
      <c r="G58" s="43">
        <v>100</v>
      </c>
      <c r="H58" s="7">
        <f>SUM(H54:H57)</f>
        <v>1922</v>
      </c>
      <c r="I58" s="43">
        <v>100</v>
      </c>
    </row>
    <row r="61" spans="1:9" ht="15" x14ac:dyDescent="0.25">
      <c r="A61" s="3" t="s">
        <v>51</v>
      </c>
      <c r="B61" s="29"/>
    </row>
    <row r="63" spans="1:9" x14ac:dyDescent="0.2">
      <c r="B63" s="281" t="s">
        <v>30</v>
      </c>
      <c r="C63" s="281"/>
      <c r="D63" s="282" t="s">
        <v>52</v>
      </c>
      <c r="E63" s="282"/>
      <c r="F63" s="281" t="s">
        <v>32</v>
      </c>
      <c r="G63" s="281"/>
      <c r="H63" s="281" t="s">
        <v>31</v>
      </c>
      <c r="I63" s="281"/>
    </row>
    <row r="64" spans="1:9" x14ac:dyDescent="0.2">
      <c r="A64" s="27"/>
      <c r="B64" s="37" t="s">
        <v>15</v>
      </c>
      <c r="C64" s="37" t="s">
        <v>53</v>
      </c>
      <c r="D64" s="267" t="s">
        <v>15</v>
      </c>
      <c r="E64" s="267" t="s">
        <v>53</v>
      </c>
      <c r="F64" s="37" t="s">
        <v>15</v>
      </c>
      <c r="G64" s="37" t="s">
        <v>53</v>
      </c>
      <c r="H64" s="37" t="s">
        <v>15</v>
      </c>
      <c r="I64" s="37" t="s">
        <v>53</v>
      </c>
    </row>
    <row r="65" spans="1:9" x14ac:dyDescent="0.2">
      <c r="A65" s="23" t="s">
        <v>39</v>
      </c>
      <c r="B65" s="36"/>
      <c r="C65" s="36"/>
      <c r="D65" s="80"/>
      <c r="E65" s="80"/>
      <c r="F65" s="36"/>
      <c r="G65" s="36"/>
      <c r="H65" s="36"/>
      <c r="I65" s="36"/>
    </row>
    <row r="66" spans="1:9" x14ac:dyDescent="0.2">
      <c r="A66" s="12" t="s">
        <v>43</v>
      </c>
      <c r="B66" s="4">
        <v>300</v>
      </c>
      <c r="C66" s="42">
        <f>+B66/$B$100*100</f>
        <v>0.49496782709123904</v>
      </c>
      <c r="D66" s="74">
        <v>274</v>
      </c>
      <c r="E66" s="73">
        <f>+D66/$D$100*100</f>
        <v>0.51320471998501593</v>
      </c>
      <c r="F66" s="4">
        <v>9</v>
      </c>
      <c r="G66" s="42">
        <f>+F66/$F$100*100</f>
        <v>0.29702970297029702</v>
      </c>
      <c r="H66" s="4">
        <v>17</v>
      </c>
      <c r="I66" s="42">
        <v>0.4</v>
      </c>
    </row>
    <row r="67" spans="1:9" x14ac:dyDescent="0.2">
      <c r="A67" s="12" t="s">
        <v>16</v>
      </c>
      <c r="B67" s="4">
        <v>24811</v>
      </c>
      <c r="C67" s="42">
        <f>+B67/$B$100*100</f>
        <v>40.935489193202443</v>
      </c>
      <c r="D67" s="74">
        <v>20524</v>
      </c>
      <c r="E67" s="73">
        <v>38.299999999999997</v>
      </c>
      <c r="F67" s="4">
        <v>2031</v>
      </c>
      <c r="G67" s="42">
        <v>74.900000000000006</v>
      </c>
      <c r="H67" s="4">
        <v>2256</v>
      </c>
      <c r="I67" s="42">
        <v>54.2</v>
      </c>
    </row>
    <row r="68" spans="1:9" x14ac:dyDescent="0.2">
      <c r="A68" s="12" t="s">
        <v>44</v>
      </c>
      <c r="B68" s="4">
        <v>2165</v>
      </c>
      <c r="C68" s="42">
        <f>+B68/$B$100*100</f>
        <v>3.572017818841775</v>
      </c>
      <c r="D68" s="74">
        <v>1597</v>
      </c>
      <c r="E68" s="73">
        <f>+D68/$D$100*100</f>
        <v>2.9911968533433231</v>
      </c>
      <c r="F68" s="4">
        <v>193</v>
      </c>
      <c r="G68" s="42">
        <v>7.1</v>
      </c>
      <c r="H68" s="4">
        <v>375</v>
      </c>
      <c r="I68" s="42">
        <f>+H68/$H$100*100</f>
        <v>8.9798850574712645</v>
      </c>
    </row>
    <row r="69" spans="1:9" x14ac:dyDescent="0.2">
      <c r="A69" s="12" t="s">
        <v>45</v>
      </c>
      <c r="B69" s="4">
        <v>33126</v>
      </c>
      <c r="C69" s="42">
        <f>+B69/$B$100*100</f>
        <v>54.654347467414624</v>
      </c>
      <c r="D69" s="74">
        <v>31129</v>
      </c>
      <c r="E69" s="73">
        <v>58.2</v>
      </c>
      <c r="F69" s="4">
        <v>480</v>
      </c>
      <c r="G69" s="42">
        <v>17.7</v>
      </c>
      <c r="H69" s="4">
        <v>1516</v>
      </c>
      <c r="I69" s="42">
        <v>36.4</v>
      </c>
    </row>
    <row r="70" spans="1:9" x14ac:dyDescent="0.2">
      <c r="A70" s="38" t="s">
        <v>30</v>
      </c>
      <c r="B70" s="7">
        <v>60401</v>
      </c>
      <c r="C70" s="43">
        <v>100</v>
      </c>
      <c r="D70" s="75">
        <f t="shared" ref="D70:I70" si="5">+D66+D67+D68+D69</f>
        <v>53524</v>
      </c>
      <c r="E70" s="81">
        <f t="shared" si="5"/>
        <v>100.00440157332835</v>
      </c>
      <c r="F70" s="7">
        <f t="shared" si="5"/>
        <v>2713</v>
      </c>
      <c r="G70" s="43">
        <f t="shared" si="5"/>
        <v>99.997029702970295</v>
      </c>
      <c r="H70" s="7">
        <f t="shared" si="5"/>
        <v>4164</v>
      </c>
      <c r="I70" s="43">
        <f t="shared" si="5"/>
        <v>99.979885057471265</v>
      </c>
    </row>
    <row r="71" spans="1:9" x14ac:dyDescent="0.2">
      <c r="A71" s="23" t="s">
        <v>26</v>
      </c>
      <c r="B71" s="7"/>
      <c r="C71" s="43"/>
      <c r="D71" s="75"/>
      <c r="E71" s="81"/>
      <c r="F71" s="7"/>
      <c r="G71" s="43"/>
      <c r="H71" s="7"/>
      <c r="I71" s="43"/>
    </row>
    <row r="72" spans="1:9" x14ac:dyDescent="0.2">
      <c r="A72" s="12" t="s">
        <v>43</v>
      </c>
      <c r="B72" s="4">
        <v>128</v>
      </c>
      <c r="C72" s="42">
        <f>+B72/$B$106*100</f>
        <v>2.259488084730803</v>
      </c>
      <c r="D72" s="74">
        <v>128</v>
      </c>
      <c r="E72" s="73">
        <f>+D72/$D$106*100</f>
        <v>2.4960998439937598</v>
      </c>
      <c r="F72" s="4">
        <v>0</v>
      </c>
      <c r="G72" s="42">
        <f>+F72/$F$106*100</f>
        <v>0</v>
      </c>
      <c r="H72" s="4">
        <v>0</v>
      </c>
      <c r="I72" s="42">
        <f>+H72/$H$106*100</f>
        <v>0</v>
      </c>
    </row>
    <row r="73" spans="1:9" x14ac:dyDescent="0.2">
      <c r="A73" s="12" t="s">
        <v>16</v>
      </c>
      <c r="B73" s="4">
        <v>1551</v>
      </c>
      <c r="C73" s="42">
        <v>27.7</v>
      </c>
      <c r="D73" s="74">
        <v>1263</v>
      </c>
      <c r="E73" s="73">
        <v>24.9</v>
      </c>
      <c r="F73" s="4">
        <v>96</v>
      </c>
      <c r="G73" s="42">
        <v>86.5</v>
      </c>
      <c r="H73" s="4">
        <v>192</v>
      </c>
      <c r="I73" s="42">
        <v>46.3</v>
      </c>
    </row>
    <row r="74" spans="1:9" x14ac:dyDescent="0.2">
      <c r="A74" s="12" t="s">
        <v>44</v>
      </c>
      <c r="B74" s="4">
        <v>210</v>
      </c>
      <c r="C74" s="42">
        <v>3.8</v>
      </c>
      <c r="D74" s="74">
        <v>138</v>
      </c>
      <c r="E74" s="73">
        <f>+D74/$D$106*100</f>
        <v>2.691107644305772</v>
      </c>
      <c r="F74" s="4">
        <v>4</v>
      </c>
      <c r="G74" s="42">
        <v>3.6</v>
      </c>
      <c r="H74" s="4">
        <v>69</v>
      </c>
      <c r="I74" s="42">
        <v>16.600000000000001</v>
      </c>
    </row>
    <row r="75" spans="1:9" x14ac:dyDescent="0.2">
      <c r="A75" s="12" t="s">
        <v>45</v>
      </c>
      <c r="B75" s="4">
        <v>3708</v>
      </c>
      <c r="C75" s="42">
        <v>66.2</v>
      </c>
      <c r="D75" s="74">
        <v>3543</v>
      </c>
      <c r="E75" s="73">
        <v>69.900000000000006</v>
      </c>
      <c r="F75" s="4">
        <v>11</v>
      </c>
      <c r="G75" s="42">
        <v>9.9</v>
      </c>
      <c r="H75" s="4">
        <v>154</v>
      </c>
      <c r="I75" s="42">
        <v>37.1</v>
      </c>
    </row>
    <row r="76" spans="1:9" x14ac:dyDescent="0.2">
      <c r="A76" s="38" t="s">
        <v>30</v>
      </c>
      <c r="B76" s="7">
        <f t="shared" ref="B76:I76" si="6">+B72+B73+B74+B75</f>
        <v>5597</v>
      </c>
      <c r="C76" s="43">
        <f t="shared" si="6"/>
        <v>99.959488084730793</v>
      </c>
      <c r="D76" s="75">
        <f t="shared" si="6"/>
        <v>5072</v>
      </c>
      <c r="E76" s="81">
        <f t="shared" si="6"/>
        <v>99.987207488299532</v>
      </c>
      <c r="F76" s="7">
        <f t="shared" si="6"/>
        <v>111</v>
      </c>
      <c r="G76" s="43">
        <f t="shared" si="6"/>
        <v>100</v>
      </c>
      <c r="H76" s="7">
        <f t="shared" si="6"/>
        <v>415</v>
      </c>
      <c r="I76" s="43">
        <f t="shared" si="6"/>
        <v>100</v>
      </c>
    </row>
    <row r="77" spans="1:9" x14ac:dyDescent="0.2">
      <c r="A77" s="23" t="s">
        <v>17</v>
      </c>
      <c r="B77" s="4"/>
      <c r="C77" s="42"/>
      <c r="D77" s="74"/>
      <c r="E77" s="73"/>
      <c r="F77" s="4"/>
      <c r="G77" s="42"/>
      <c r="H77" s="4"/>
      <c r="I77" s="42"/>
    </row>
    <row r="78" spans="1:9" x14ac:dyDescent="0.2">
      <c r="A78" s="12" t="s">
        <v>43</v>
      </c>
      <c r="B78" s="4">
        <v>157</v>
      </c>
      <c r="C78" s="42">
        <f>+B78/$B$112*100</f>
        <v>0.69343226889271681</v>
      </c>
      <c r="D78" s="74">
        <v>135</v>
      </c>
      <c r="E78" s="73">
        <f>+D78/$D$112*100</f>
        <v>0.69198831308626796</v>
      </c>
      <c r="F78" s="4">
        <v>9</v>
      </c>
      <c r="G78" s="42">
        <f>+F78/$F$112*100</f>
        <v>0.63875088715400996</v>
      </c>
      <c r="H78" s="4">
        <v>13</v>
      </c>
      <c r="I78" s="42">
        <f>+H78/$H$112*100</f>
        <v>0.75449796865931518</v>
      </c>
    </row>
    <row r="79" spans="1:9" x14ac:dyDescent="0.2">
      <c r="A79" s="12" t="s">
        <v>16</v>
      </c>
      <c r="B79" s="4">
        <v>6945</v>
      </c>
      <c r="C79" s="42">
        <v>29.9</v>
      </c>
      <c r="D79" s="74">
        <v>5275</v>
      </c>
      <c r="E79" s="73">
        <v>26.1</v>
      </c>
      <c r="F79" s="4">
        <v>1069</v>
      </c>
      <c r="G79" s="42">
        <v>76.7</v>
      </c>
      <c r="H79" s="4">
        <v>602</v>
      </c>
      <c r="I79" s="42">
        <v>37.4</v>
      </c>
    </row>
    <row r="80" spans="1:9" x14ac:dyDescent="0.2">
      <c r="A80" s="12" t="s">
        <v>44</v>
      </c>
      <c r="B80" s="4">
        <v>943</v>
      </c>
      <c r="C80" s="42">
        <v>4.0999999999999996</v>
      </c>
      <c r="D80" s="74">
        <v>616</v>
      </c>
      <c r="E80" s="73">
        <v>3</v>
      </c>
      <c r="F80" s="4">
        <v>120</v>
      </c>
      <c r="G80" s="42">
        <v>8.6</v>
      </c>
      <c r="H80" s="4">
        <v>207</v>
      </c>
      <c r="I80" s="42">
        <v>12.9</v>
      </c>
    </row>
    <row r="81" spans="1:9" x14ac:dyDescent="0.2">
      <c r="A81" s="12" t="s">
        <v>45</v>
      </c>
      <c r="B81" s="4">
        <v>15155</v>
      </c>
      <c r="C81" s="42">
        <v>65.3</v>
      </c>
      <c r="D81" s="74">
        <v>14174</v>
      </c>
      <c r="E81" s="73">
        <v>70.2</v>
      </c>
      <c r="F81" s="4">
        <v>195</v>
      </c>
      <c r="G81" s="42">
        <v>14</v>
      </c>
      <c r="H81" s="4">
        <v>786</v>
      </c>
      <c r="I81" s="42">
        <v>48.9</v>
      </c>
    </row>
    <row r="82" spans="1:9" x14ac:dyDescent="0.2">
      <c r="A82" s="38" t="s">
        <v>30</v>
      </c>
      <c r="B82" s="7">
        <f t="shared" ref="B82:I82" si="7">+B78+B79+B80+B81</f>
        <v>23200</v>
      </c>
      <c r="C82" s="43">
        <f t="shared" si="7"/>
        <v>99.993432268892718</v>
      </c>
      <c r="D82" s="75">
        <f t="shared" si="7"/>
        <v>20200</v>
      </c>
      <c r="E82" s="81">
        <f t="shared" si="7"/>
        <v>99.991988313086267</v>
      </c>
      <c r="F82" s="7">
        <f t="shared" si="7"/>
        <v>1393</v>
      </c>
      <c r="G82" s="43">
        <v>100</v>
      </c>
      <c r="H82" s="7">
        <f t="shared" si="7"/>
        <v>1608</v>
      </c>
      <c r="I82" s="43">
        <f t="shared" si="7"/>
        <v>99.954497968659311</v>
      </c>
    </row>
    <row r="83" spans="1:9" x14ac:dyDescent="0.2">
      <c r="A83" s="23" t="s">
        <v>18</v>
      </c>
      <c r="B83" s="4"/>
      <c r="C83" s="42"/>
      <c r="D83" s="74"/>
      <c r="E83" s="73"/>
      <c r="F83" s="4"/>
      <c r="G83" s="42"/>
      <c r="H83" s="4"/>
      <c r="I83" s="42"/>
    </row>
    <row r="84" spans="1:9" x14ac:dyDescent="0.2">
      <c r="A84" s="12" t="s">
        <v>43</v>
      </c>
      <c r="B84" s="4">
        <v>15</v>
      </c>
      <c r="C84" s="42">
        <f>+B84/$B$118*100</f>
        <v>4.6433878157503709E-2</v>
      </c>
      <c r="D84" s="74">
        <v>11</v>
      </c>
      <c r="E84" s="73">
        <f>+D84/$D$118*100</f>
        <v>3.8256877543212886E-2</v>
      </c>
      <c r="F84" s="4">
        <v>0</v>
      </c>
      <c r="G84" s="42">
        <f>+F84/$F$118*100</f>
        <v>0</v>
      </c>
      <c r="H84" s="4">
        <v>4</v>
      </c>
      <c r="I84" s="42">
        <f>+H84/$H$118*100</f>
        <v>0.19249278152069299</v>
      </c>
    </row>
    <row r="85" spans="1:9" x14ac:dyDescent="0.2">
      <c r="A85" s="12" t="s">
        <v>16</v>
      </c>
      <c r="B85" s="4">
        <v>16315</v>
      </c>
      <c r="C85" s="42">
        <v>51.6</v>
      </c>
      <c r="D85" s="74">
        <v>13986</v>
      </c>
      <c r="E85" s="73">
        <v>49.5</v>
      </c>
      <c r="F85" s="4">
        <v>866</v>
      </c>
      <c r="G85" s="42">
        <v>71.599999999999994</v>
      </c>
      <c r="H85" s="4">
        <v>1462</v>
      </c>
      <c r="I85" s="42">
        <v>68.2</v>
      </c>
    </row>
    <row r="86" spans="1:9" x14ac:dyDescent="0.2">
      <c r="A86" s="12" t="s">
        <v>44</v>
      </c>
      <c r="B86" s="4">
        <v>1012</v>
      </c>
      <c r="C86" s="42">
        <v>3.2</v>
      </c>
      <c r="D86" s="74">
        <v>843</v>
      </c>
      <c r="E86" s="73">
        <v>3</v>
      </c>
      <c r="F86" s="4">
        <v>69</v>
      </c>
      <c r="G86" s="42">
        <v>5.7</v>
      </c>
      <c r="H86" s="4">
        <v>100</v>
      </c>
      <c r="I86" s="42">
        <v>4.7</v>
      </c>
    </row>
    <row r="87" spans="1:9" x14ac:dyDescent="0.2">
      <c r="A87" s="12" t="s">
        <v>45</v>
      </c>
      <c r="B87" s="4">
        <v>14263</v>
      </c>
      <c r="C87" s="42">
        <v>45.1</v>
      </c>
      <c r="D87" s="74">
        <v>13412</v>
      </c>
      <c r="E87" s="73">
        <v>47.5</v>
      </c>
      <c r="F87" s="4">
        <v>274</v>
      </c>
      <c r="G87" s="42">
        <v>22.7</v>
      </c>
      <c r="H87" s="4">
        <v>577</v>
      </c>
      <c r="I87" s="42">
        <v>26.9</v>
      </c>
    </row>
    <row r="88" spans="1:9" x14ac:dyDescent="0.2">
      <c r="A88" s="38" t="s">
        <v>30</v>
      </c>
      <c r="B88" s="7">
        <f t="shared" ref="B88:I88" si="8">+B84+B85+B86+B87</f>
        <v>31605</v>
      </c>
      <c r="C88" s="43">
        <v>100</v>
      </c>
      <c r="D88" s="75">
        <f t="shared" si="8"/>
        <v>28252</v>
      </c>
      <c r="E88" s="81">
        <f t="shared" si="8"/>
        <v>100.0382568775432</v>
      </c>
      <c r="F88" s="7">
        <f t="shared" si="8"/>
        <v>1209</v>
      </c>
      <c r="G88" s="43">
        <f t="shared" si="8"/>
        <v>100</v>
      </c>
      <c r="H88" s="7">
        <f t="shared" si="8"/>
        <v>2143</v>
      </c>
      <c r="I88" s="43">
        <f t="shared" si="8"/>
        <v>99.992492781520696</v>
      </c>
    </row>
    <row r="91" spans="1:9" ht="15" x14ac:dyDescent="0.25">
      <c r="A91" s="3" t="s">
        <v>54</v>
      </c>
      <c r="B91" s="29"/>
    </row>
    <row r="92" spans="1:9" ht="6.75" customHeight="1" x14ac:dyDescent="0.2"/>
    <row r="93" spans="1:9" x14ac:dyDescent="0.2">
      <c r="B93" s="281" t="s">
        <v>30</v>
      </c>
      <c r="C93" s="281"/>
      <c r="D93" s="282" t="s">
        <v>52</v>
      </c>
      <c r="E93" s="282"/>
      <c r="F93" s="281" t="s">
        <v>32</v>
      </c>
      <c r="G93" s="281"/>
      <c r="H93" s="281" t="s">
        <v>31</v>
      </c>
      <c r="I93" s="281"/>
    </row>
    <row r="94" spans="1:9" x14ac:dyDescent="0.2">
      <c r="A94" s="27"/>
      <c r="B94" s="37" t="s">
        <v>15</v>
      </c>
      <c r="C94" s="37" t="s">
        <v>53</v>
      </c>
      <c r="D94" s="267" t="s">
        <v>15</v>
      </c>
      <c r="E94" s="267" t="s">
        <v>53</v>
      </c>
      <c r="F94" s="37" t="s">
        <v>15</v>
      </c>
      <c r="G94" s="37" t="s">
        <v>53</v>
      </c>
      <c r="H94" s="37" t="s">
        <v>15</v>
      </c>
      <c r="I94" s="37" t="s">
        <v>53</v>
      </c>
    </row>
    <row r="95" spans="1:9" x14ac:dyDescent="0.2">
      <c r="A95" s="23" t="s">
        <v>39</v>
      </c>
      <c r="B95" s="36"/>
      <c r="C95" s="36"/>
      <c r="D95" s="80"/>
      <c r="E95" s="80"/>
      <c r="F95" s="36"/>
      <c r="G95" s="36"/>
      <c r="H95" s="36"/>
      <c r="I95" s="36"/>
    </row>
    <row r="96" spans="1:9" x14ac:dyDescent="0.2">
      <c r="A96" s="12" t="s">
        <v>43</v>
      </c>
      <c r="B96" s="4">
        <f>+B102+B108+B114</f>
        <v>190</v>
      </c>
      <c r="C96" s="42">
        <f>+B96/$B$100*100</f>
        <v>0.31347962382445138</v>
      </c>
      <c r="D96" s="74">
        <v>176</v>
      </c>
      <c r="E96" s="73">
        <f>+D96/$D$100*100</f>
        <v>0.32964974714365985</v>
      </c>
      <c r="F96" s="4">
        <v>0</v>
      </c>
      <c r="G96" s="42">
        <f>+F96/$F$100*100</f>
        <v>0</v>
      </c>
      <c r="H96" s="4">
        <v>0</v>
      </c>
      <c r="I96" s="42">
        <f>+H96/$H$100*100</f>
        <v>0</v>
      </c>
    </row>
    <row r="97" spans="1:9" x14ac:dyDescent="0.2">
      <c r="A97" s="12" t="s">
        <v>16</v>
      </c>
      <c r="B97" s="4">
        <f t="shared" ref="B97:B99" si="9">+B103+B109+B115</f>
        <v>26779</v>
      </c>
      <c r="C97" s="42">
        <f t="shared" ref="C97:C99" si="10">+B97/$B$100*100</f>
        <v>44.18247813892097</v>
      </c>
      <c r="D97" s="74">
        <v>22049</v>
      </c>
      <c r="E97" s="73">
        <f t="shared" ref="E97:E99" si="11">+D97/$D$100*100</f>
        <v>41.297995879378163</v>
      </c>
      <c r="F97" s="4">
        <v>2281</v>
      </c>
      <c r="G97" s="42">
        <f t="shared" ref="G97:G99" si="12">+F97/$F$100*100</f>
        <v>75.28052805280528</v>
      </c>
      <c r="H97" s="4">
        <v>2449</v>
      </c>
      <c r="I97" s="42">
        <f t="shared" ref="I97:I99" si="13">+H97/$H$100*100</f>
        <v>58.644636015325666</v>
      </c>
    </row>
    <row r="98" spans="1:9" x14ac:dyDescent="0.2">
      <c r="A98" s="12" t="s">
        <v>44</v>
      </c>
      <c r="B98" s="4">
        <f t="shared" si="9"/>
        <v>1945</v>
      </c>
      <c r="C98" s="42">
        <f t="shared" si="10"/>
        <v>3.2090414123082001</v>
      </c>
      <c r="D98" s="74">
        <v>1398</v>
      </c>
      <c r="E98" s="73">
        <f t="shared" si="11"/>
        <v>2.6184678778797528</v>
      </c>
      <c r="F98" s="4">
        <v>187</v>
      </c>
      <c r="G98" s="42">
        <f t="shared" si="12"/>
        <v>6.1716171617161715</v>
      </c>
      <c r="H98" s="4">
        <v>360</v>
      </c>
      <c r="I98" s="42">
        <f t="shared" si="13"/>
        <v>8.6206896551724146</v>
      </c>
    </row>
    <row r="99" spans="1:9" x14ac:dyDescent="0.2">
      <c r="A99" s="12" t="s">
        <v>45</v>
      </c>
      <c r="B99" s="4">
        <f t="shared" si="9"/>
        <v>31696</v>
      </c>
      <c r="C99" s="42">
        <f t="shared" si="10"/>
        <v>52.295000824946378</v>
      </c>
      <c r="D99" s="74">
        <v>29767</v>
      </c>
      <c r="E99" s="73">
        <f t="shared" si="11"/>
        <v>55.753886495598422</v>
      </c>
      <c r="F99" s="4">
        <v>562</v>
      </c>
      <c r="G99" s="42">
        <f t="shared" si="12"/>
        <v>18.547854785478549</v>
      </c>
      <c r="H99" s="4">
        <v>1367</v>
      </c>
      <c r="I99" s="42">
        <f t="shared" si="13"/>
        <v>32.734674329501914</v>
      </c>
    </row>
    <row r="100" spans="1:9" x14ac:dyDescent="0.2">
      <c r="A100" s="38" t="s">
        <v>30</v>
      </c>
      <c r="B100" s="7">
        <f t="shared" ref="B100:I100" si="14">+B96+B97+B98+B99</f>
        <v>60610</v>
      </c>
      <c r="C100" s="43">
        <f t="shared" si="14"/>
        <v>100</v>
      </c>
      <c r="D100" s="75">
        <f t="shared" si="14"/>
        <v>53390</v>
      </c>
      <c r="E100" s="81">
        <f t="shared" si="14"/>
        <v>100</v>
      </c>
      <c r="F100" s="7">
        <f t="shared" si="14"/>
        <v>3030</v>
      </c>
      <c r="G100" s="43">
        <f t="shared" si="14"/>
        <v>100</v>
      </c>
      <c r="H100" s="7">
        <f t="shared" si="14"/>
        <v>4176</v>
      </c>
      <c r="I100" s="43">
        <f t="shared" si="14"/>
        <v>100</v>
      </c>
    </row>
    <row r="101" spans="1:9" x14ac:dyDescent="0.2">
      <c r="A101" s="23" t="s">
        <v>26</v>
      </c>
      <c r="B101" s="7"/>
      <c r="C101" s="43"/>
      <c r="D101" s="75"/>
      <c r="E101" s="81"/>
      <c r="F101" s="7"/>
      <c r="G101" s="43"/>
      <c r="H101" s="7"/>
      <c r="I101" s="43"/>
    </row>
    <row r="102" spans="1:9" x14ac:dyDescent="0.2">
      <c r="A102" s="12" t="s">
        <v>43</v>
      </c>
      <c r="B102" s="4">
        <v>62</v>
      </c>
      <c r="C102" s="42">
        <f>+B102/$B$106*100</f>
        <v>1.0944395410414829</v>
      </c>
      <c r="D102" s="74">
        <v>62</v>
      </c>
      <c r="E102" s="73">
        <f>+D102/$D$106*100</f>
        <v>1.2090483619344774</v>
      </c>
      <c r="F102" s="4">
        <v>0</v>
      </c>
      <c r="G102" s="42">
        <f>+F102/$F$106*100</f>
        <v>0</v>
      </c>
      <c r="H102" s="4">
        <v>0</v>
      </c>
      <c r="I102" s="42">
        <f>+H102/$H$106*100</f>
        <v>0</v>
      </c>
    </row>
    <row r="103" spans="1:9" x14ac:dyDescent="0.2">
      <c r="A103" s="12" t="s">
        <v>16</v>
      </c>
      <c r="B103" s="4">
        <v>1887</v>
      </c>
      <c r="C103" s="42">
        <f t="shared" ref="C103:C105" si="15">+B103/$B$106*100</f>
        <v>33.309796999117388</v>
      </c>
      <c r="D103" s="74">
        <v>1599</v>
      </c>
      <c r="E103" s="73">
        <f t="shared" ref="E103:E105" si="16">+D103/$D$106*100</f>
        <v>31.181747269890796</v>
      </c>
      <c r="F103" s="4">
        <v>106</v>
      </c>
      <c r="G103" s="42">
        <f t="shared" ref="G103:G105" si="17">+F103/$F$106*100</f>
        <v>71.621621621621628</v>
      </c>
      <c r="H103" s="4">
        <v>182</v>
      </c>
      <c r="I103" s="42">
        <f t="shared" ref="I103:I105" si="18">+H103/$H$106*100</f>
        <v>46.786632390745503</v>
      </c>
    </row>
    <row r="104" spans="1:9" x14ac:dyDescent="0.2">
      <c r="A104" s="12" t="s">
        <v>44</v>
      </c>
      <c r="B104" s="4">
        <v>174</v>
      </c>
      <c r="C104" s="42">
        <f t="shared" si="15"/>
        <v>3.0714916151809355</v>
      </c>
      <c r="D104" s="74">
        <v>123</v>
      </c>
      <c r="E104" s="73">
        <f t="shared" si="16"/>
        <v>2.3985959438377535</v>
      </c>
      <c r="F104" s="4">
        <v>6</v>
      </c>
      <c r="G104" s="42">
        <f t="shared" si="17"/>
        <v>4.0540540540540544</v>
      </c>
      <c r="H104" s="4">
        <v>45</v>
      </c>
      <c r="I104" s="42">
        <f t="shared" si="18"/>
        <v>11.568123393316196</v>
      </c>
    </row>
    <row r="105" spans="1:9" x14ac:dyDescent="0.2">
      <c r="A105" s="12" t="s">
        <v>45</v>
      </c>
      <c r="B105" s="4">
        <v>3542</v>
      </c>
      <c r="C105" s="42">
        <f t="shared" si="15"/>
        <v>62.524271844660198</v>
      </c>
      <c r="D105" s="74">
        <v>3344</v>
      </c>
      <c r="E105" s="73">
        <f t="shared" si="16"/>
        <v>65.210608424336968</v>
      </c>
      <c r="F105" s="4">
        <v>36</v>
      </c>
      <c r="G105" s="42">
        <f t="shared" si="17"/>
        <v>24.324324324324326</v>
      </c>
      <c r="H105" s="4">
        <v>162</v>
      </c>
      <c r="I105" s="42">
        <f t="shared" si="18"/>
        <v>41.645244215938305</v>
      </c>
    </row>
    <row r="106" spans="1:9" x14ac:dyDescent="0.2">
      <c r="A106" s="38" t="s">
        <v>30</v>
      </c>
      <c r="B106" s="7">
        <f t="shared" ref="B106:I106" si="19">+B102+B103+B104+B105</f>
        <v>5665</v>
      </c>
      <c r="C106" s="43">
        <f t="shared" si="19"/>
        <v>100</v>
      </c>
      <c r="D106" s="75">
        <f t="shared" si="19"/>
        <v>5128</v>
      </c>
      <c r="E106" s="81">
        <f t="shared" si="19"/>
        <v>100</v>
      </c>
      <c r="F106" s="7">
        <f t="shared" si="19"/>
        <v>148</v>
      </c>
      <c r="G106" s="43">
        <f t="shared" si="19"/>
        <v>100</v>
      </c>
      <c r="H106" s="7">
        <f t="shared" si="19"/>
        <v>389</v>
      </c>
      <c r="I106" s="43">
        <f t="shared" si="19"/>
        <v>100</v>
      </c>
    </row>
    <row r="107" spans="1:9" x14ac:dyDescent="0.2">
      <c r="A107" s="23" t="s">
        <v>17</v>
      </c>
      <c r="B107" s="4"/>
      <c r="C107" s="42"/>
      <c r="D107" s="74"/>
      <c r="E107" s="73"/>
      <c r="F107" s="4"/>
      <c r="G107" s="42"/>
      <c r="H107" s="4"/>
      <c r="I107" s="42"/>
    </row>
    <row r="108" spans="1:9" x14ac:dyDescent="0.2">
      <c r="A108" s="12" t="s">
        <v>43</v>
      </c>
      <c r="B108" s="4">
        <v>116</v>
      </c>
      <c r="C108" s="42">
        <f>+B108/$B$112*100</f>
        <v>0.51234486109270794</v>
      </c>
      <c r="D108" s="74">
        <v>105</v>
      </c>
      <c r="E108" s="73">
        <f>+D108/$D$112*100</f>
        <v>0.53821313240043056</v>
      </c>
      <c r="F108" s="4">
        <v>0</v>
      </c>
      <c r="G108" s="42">
        <f>+F108/$F$112*100</f>
        <v>0</v>
      </c>
      <c r="H108" s="4">
        <v>11</v>
      </c>
      <c r="I108" s="42">
        <f>+H108/$H$112*100</f>
        <v>0.63842135809634359</v>
      </c>
    </row>
    <row r="109" spans="1:9" x14ac:dyDescent="0.2">
      <c r="A109" s="12" t="s">
        <v>16</v>
      </c>
      <c r="B109" s="4">
        <v>7359</v>
      </c>
      <c r="C109" s="42">
        <f t="shared" ref="C109:C111" si="20">+B109/$B$112*100</f>
        <v>32.50298131707963</v>
      </c>
      <c r="D109" s="74">
        <v>5632</v>
      </c>
      <c r="E109" s="73">
        <f t="shared" ref="E109:E111" si="21">+D109/$D$112*100</f>
        <v>28.868727254087855</v>
      </c>
      <c r="F109" s="4">
        <v>1075</v>
      </c>
      <c r="G109" s="42">
        <f t="shared" ref="G109:G111" si="22">+F109/$F$112*100</f>
        <v>76.295244854506734</v>
      </c>
      <c r="H109" s="4">
        <v>652</v>
      </c>
      <c r="I109" s="42">
        <f t="shared" ref="I109:I111" si="23">+H109/$H$112*100</f>
        <v>37.840975043528729</v>
      </c>
    </row>
    <row r="110" spans="1:9" x14ac:dyDescent="0.2">
      <c r="A110" s="12" t="s">
        <v>44</v>
      </c>
      <c r="B110" s="4">
        <v>904</v>
      </c>
      <c r="C110" s="42">
        <f t="shared" si="20"/>
        <v>3.9927565036879997</v>
      </c>
      <c r="D110" s="74">
        <v>583</v>
      </c>
      <c r="E110" s="73">
        <f t="shared" si="21"/>
        <v>2.9883643446614383</v>
      </c>
      <c r="F110" s="4">
        <v>106</v>
      </c>
      <c r="G110" s="42">
        <f t="shared" si="22"/>
        <v>7.5230660042583386</v>
      </c>
      <c r="H110" s="4">
        <v>215</v>
      </c>
      <c r="I110" s="42">
        <f t="shared" si="23"/>
        <v>12.478235635519443</v>
      </c>
    </row>
    <row r="111" spans="1:9" x14ac:dyDescent="0.2">
      <c r="A111" s="12" t="s">
        <v>45</v>
      </c>
      <c r="B111" s="4">
        <v>14262</v>
      </c>
      <c r="C111" s="42">
        <f t="shared" si="20"/>
        <v>62.991917318139656</v>
      </c>
      <c r="D111" s="74">
        <v>13189</v>
      </c>
      <c r="E111" s="73">
        <f t="shared" si="21"/>
        <v>67.604695268850278</v>
      </c>
      <c r="F111" s="4">
        <v>228</v>
      </c>
      <c r="G111" s="42">
        <f t="shared" si="22"/>
        <v>16.181689141234916</v>
      </c>
      <c r="H111" s="4">
        <v>845</v>
      </c>
      <c r="I111" s="42">
        <f t="shared" si="23"/>
        <v>49.042367962855479</v>
      </c>
    </row>
    <row r="112" spans="1:9" x14ac:dyDescent="0.2">
      <c r="A112" s="38" t="s">
        <v>30</v>
      </c>
      <c r="B112" s="7">
        <f t="shared" ref="B112:I112" si="24">+B108+B109+B110+B111</f>
        <v>22641</v>
      </c>
      <c r="C112" s="43">
        <f t="shared" si="24"/>
        <v>100</v>
      </c>
      <c r="D112" s="75">
        <f t="shared" si="24"/>
        <v>19509</v>
      </c>
      <c r="E112" s="81">
        <f t="shared" si="24"/>
        <v>100</v>
      </c>
      <c r="F112" s="7">
        <f t="shared" si="24"/>
        <v>1409</v>
      </c>
      <c r="G112" s="43">
        <f t="shared" si="24"/>
        <v>99.999999999999986</v>
      </c>
      <c r="H112" s="7">
        <f t="shared" si="24"/>
        <v>1723</v>
      </c>
      <c r="I112" s="43">
        <f t="shared" si="24"/>
        <v>100</v>
      </c>
    </row>
    <row r="113" spans="1:9" x14ac:dyDescent="0.2">
      <c r="A113" s="23" t="s">
        <v>18</v>
      </c>
      <c r="B113" s="4"/>
      <c r="C113" s="42"/>
      <c r="D113" s="74"/>
      <c r="E113" s="73"/>
      <c r="F113" s="4"/>
      <c r="G113" s="42"/>
      <c r="H113" s="4"/>
      <c r="I113" s="42"/>
    </row>
    <row r="114" spans="1:9" x14ac:dyDescent="0.2">
      <c r="A114" s="12" t="s">
        <v>43</v>
      </c>
      <c r="B114" s="4">
        <v>12</v>
      </c>
      <c r="C114" s="42">
        <f>+B114/$B$118*100</f>
        <v>3.7147102526002972E-2</v>
      </c>
      <c r="D114" s="74">
        <v>9</v>
      </c>
      <c r="E114" s="73">
        <f>+D114/$D$118*100</f>
        <v>3.1301081626265083E-2</v>
      </c>
      <c r="F114" s="4">
        <v>0</v>
      </c>
      <c r="G114" s="42">
        <f>+F114/$F$118*100</f>
        <v>0</v>
      </c>
      <c r="H114" s="4">
        <v>3</v>
      </c>
      <c r="I114" s="42">
        <f>+H114/$H$118*100</f>
        <v>0.14436958614051973</v>
      </c>
    </row>
    <row r="115" spans="1:9" x14ac:dyDescent="0.2">
      <c r="A115" s="12" t="s">
        <v>16</v>
      </c>
      <c r="B115" s="4">
        <v>17533</v>
      </c>
      <c r="C115" s="42">
        <f t="shared" ref="C115:C117" si="25">+B115/$B$118*100</f>
        <v>54.275012382367507</v>
      </c>
      <c r="D115" s="74">
        <v>14818</v>
      </c>
      <c r="E115" s="73">
        <f t="shared" ref="E115:E117" si="26">+D115/$D$118*100</f>
        <v>51.53549194866622</v>
      </c>
      <c r="F115" s="4">
        <v>1100</v>
      </c>
      <c r="G115" s="42">
        <f t="shared" ref="G115:G117" si="27">+F115/$F$118*100</f>
        <v>74.677528852681604</v>
      </c>
      <c r="H115" s="4">
        <v>1615</v>
      </c>
      <c r="I115" s="42">
        <f t="shared" ref="I115:I117" si="28">+H115/$H$118*100</f>
        <v>77.718960538979786</v>
      </c>
    </row>
    <row r="116" spans="1:9" x14ac:dyDescent="0.2">
      <c r="A116" s="12" t="s">
        <v>44</v>
      </c>
      <c r="B116" s="4">
        <v>867</v>
      </c>
      <c r="C116" s="42">
        <f t="shared" si="25"/>
        <v>2.6838781575037145</v>
      </c>
      <c r="D116" s="74">
        <v>692</v>
      </c>
      <c r="E116" s="73">
        <f t="shared" si="26"/>
        <v>2.4067053872639375</v>
      </c>
      <c r="F116" s="4">
        <v>75</v>
      </c>
      <c r="G116" s="42">
        <f t="shared" si="27"/>
        <v>5.0916496945010188</v>
      </c>
      <c r="H116" s="4">
        <v>100</v>
      </c>
      <c r="I116" s="42">
        <f t="shared" si="28"/>
        <v>4.8123195380173245</v>
      </c>
    </row>
    <row r="117" spans="1:9" x14ac:dyDescent="0.2">
      <c r="A117" s="12" t="s">
        <v>45</v>
      </c>
      <c r="B117" s="4">
        <v>13892</v>
      </c>
      <c r="C117" s="42">
        <f t="shared" si="25"/>
        <v>43.003962357602774</v>
      </c>
      <c r="D117" s="74">
        <v>13234</v>
      </c>
      <c r="E117" s="73">
        <f t="shared" si="26"/>
        <v>46.026501582443572</v>
      </c>
      <c r="F117" s="4">
        <v>298</v>
      </c>
      <c r="G117" s="42">
        <f t="shared" si="27"/>
        <v>20.230821452817381</v>
      </c>
      <c r="H117" s="4">
        <v>360</v>
      </c>
      <c r="I117" s="42">
        <f t="shared" si="28"/>
        <v>17.324350336862366</v>
      </c>
    </row>
    <row r="118" spans="1:9" x14ac:dyDescent="0.2">
      <c r="A118" s="38" t="s">
        <v>30</v>
      </c>
      <c r="B118" s="7">
        <f t="shared" ref="B118:I118" si="29">+B114+B115+B116+B117</f>
        <v>32304</v>
      </c>
      <c r="C118" s="43">
        <f t="shared" si="29"/>
        <v>100</v>
      </c>
      <c r="D118" s="75">
        <f t="shared" si="29"/>
        <v>28753</v>
      </c>
      <c r="E118" s="81">
        <f t="shared" si="29"/>
        <v>100</v>
      </c>
      <c r="F118" s="7">
        <f t="shared" si="29"/>
        <v>1473</v>
      </c>
      <c r="G118" s="43">
        <f t="shared" si="29"/>
        <v>100</v>
      </c>
      <c r="H118" s="7">
        <f t="shared" si="29"/>
        <v>2078</v>
      </c>
      <c r="I118" s="43">
        <f t="shared" si="29"/>
        <v>99.999999999999986</v>
      </c>
    </row>
    <row r="119" spans="1:9" x14ac:dyDescent="0.2">
      <c r="A119" s="32"/>
      <c r="B119" s="7"/>
      <c r="C119" s="43"/>
      <c r="D119" s="75"/>
      <c r="E119" s="81"/>
      <c r="F119" s="7"/>
      <c r="G119" s="43"/>
      <c r="H119" s="7"/>
      <c r="I119" s="43"/>
    </row>
    <row r="120" spans="1:9" x14ac:dyDescent="0.2">
      <c r="A120" s="32"/>
      <c r="B120" s="7"/>
      <c r="C120" s="43"/>
      <c r="D120" s="75"/>
      <c r="E120" s="81"/>
      <c r="F120" s="7"/>
      <c r="G120" s="43"/>
      <c r="H120" s="7"/>
      <c r="I120" s="43"/>
    </row>
    <row r="121" spans="1:9" ht="15" x14ac:dyDescent="0.25">
      <c r="A121" s="3" t="s">
        <v>61</v>
      </c>
      <c r="B121" s="29"/>
    </row>
    <row r="122" spans="1:9" ht="6.75" customHeight="1" x14ac:dyDescent="0.2"/>
    <row r="123" spans="1:9" x14ac:dyDescent="0.2">
      <c r="B123" s="281" t="s">
        <v>30</v>
      </c>
      <c r="C123" s="281"/>
      <c r="D123" s="282" t="s">
        <v>52</v>
      </c>
      <c r="E123" s="282"/>
      <c r="F123" s="281" t="s">
        <v>32</v>
      </c>
      <c r="G123" s="281"/>
      <c r="H123" s="281" t="s">
        <v>31</v>
      </c>
      <c r="I123" s="281"/>
    </row>
    <row r="124" spans="1:9" x14ac:dyDescent="0.2">
      <c r="A124" s="27"/>
      <c r="B124" s="37" t="s">
        <v>15</v>
      </c>
      <c r="C124" s="37" t="s">
        <v>53</v>
      </c>
      <c r="D124" s="267" t="s">
        <v>15</v>
      </c>
      <c r="E124" s="267" t="s">
        <v>53</v>
      </c>
      <c r="F124" s="37" t="s">
        <v>15</v>
      </c>
      <c r="G124" s="37" t="s">
        <v>53</v>
      </c>
      <c r="H124" s="37" t="s">
        <v>15</v>
      </c>
      <c r="I124" s="37" t="s">
        <v>53</v>
      </c>
    </row>
    <row r="125" spans="1:9" x14ac:dyDescent="0.2">
      <c r="A125" s="23" t="s">
        <v>39</v>
      </c>
      <c r="B125" s="36"/>
      <c r="C125" s="36"/>
      <c r="D125" s="80"/>
      <c r="E125" s="80"/>
      <c r="F125" s="36"/>
      <c r="G125" s="36"/>
      <c r="H125" s="36"/>
      <c r="I125" s="36"/>
    </row>
    <row r="126" spans="1:9" x14ac:dyDescent="0.2">
      <c r="A126" s="12" t="s">
        <v>43</v>
      </c>
      <c r="B126" s="4">
        <v>186</v>
      </c>
      <c r="C126" s="42">
        <v>0.3</v>
      </c>
      <c r="D126" s="74">
        <v>171</v>
      </c>
      <c r="E126" s="73">
        <v>0.3</v>
      </c>
      <c r="F126" s="4">
        <v>0</v>
      </c>
      <c r="G126" s="42">
        <v>0</v>
      </c>
      <c r="H126" s="4">
        <v>15</v>
      </c>
      <c r="I126" s="42">
        <v>0.3</v>
      </c>
    </row>
    <row r="127" spans="1:9" x14ac:dyDescent="0.2">
      <c r="A127" s="12" t="s">
        <v>16</v>
      </c>
      <c r="B127" s="4">
        <v>25240</v>
      </c>
      <c r="C127" s="42">
        <v>44.3</v>
      </c>
      <c r="D127" s="74">
        <v>20638</v>
      </c>
      <c r="E127" s="73">
        <v>41.4</v>
      </c>
      <c r="F127" s="4">
        <v>2237</v>
      </c>
      <c r="G127" s="42">
        <v>78.5</v>
      </c>
      <c r="H127" s="4">
        <v>2366</v>
      </c>
      <c r="I127" s="42">
        <v>55.2</v>
      </c>
    </row>
    <row r="128" spans="1:9" x14ac:dyDescent="0.2">
      <c r="A128" s="12" t="s">
        <v>44</v>
      </c>
      <c r="B128" s="4">
        <v>1619</v>
      </c>
      <c r="C128" s="42">
        <v>2.8</v>
      </c>
      <c r="D128" s="74">
        <v>1101</v>
      </c>
      <c r="E128" s="73">
        <v>2.2000000000000002</v>
      </c>
      <c r="F128" s="4">
        <v>151</v>
      </c>
      <c r="G128" s="42">
        <v>5.3</v>
      </c>
      <c r="H128" s="4">
        <v>367</v>
      </c>
      <c r="I128" s="42">
        <v>8.6</v>
      </c>
    </row>
    <row r="129" spans="1:9" x14ac:dyDescent="0.2">
      <c r="A129" s="12" t="s">
        <v>45</v>
      </c>
      <c r="B129" s="4">
        <v>29973</v>
      </c>
      <c r="C129" s="42">
        <v>52.6</v>
      </c>
      <c r="D129" s="74">
        <v>27973</v>
      </c>
      <c r="E129" s="73">
        <v>56.1</v>
      </c>
      <c r="F129" s="4">
        <v>460</v>
      </c>
      <c r="G129" s="42">
        <v>16.2</v>
      </c>
      <c r="H129" s="4">
        <v>1540</v>
      </c>
      <c r="I129" s="42">
        <v>35.9</v>
      </c>
    </row>
    <row r="130" spans="1:9" x14ac:dyDescent="0.2">
      <c r="A130" s="38" t="s">
        <v>30</v>
      </c>
      <c r="B130" s="7">
        <v>57018</v>
      </c>
      <c r="C130" s="43">
        <v>100</v>
      </c>
      <c r="D130" s="75">
        <v>49883</v>
      </c>
      <c r="E130" s="81">
        <v>100</v>
      </c>
      <c r="F130" s="7">
        <v>2848</v>
      </c>
      <c r="G130" s="43">
        <v>100</v>
      </c>
      <c r="H130" s="7">
        <v>4288</v>
      </c>
      <c r="I130" s="43">
        <v>100</v>
      </c>
    </row>
    <row r="131" spans="1:9" x14ac:dyDescent="0.2">
      <c r="A131" s="23" t="s">
        <v>26</v>
      </c>
      <c r="B131" s="7"/>
      <c r="C131" s="43"/>
      <c r="D131" s="75"/>
      <c r="E131" s="81"/>
      <c r="F131" s="7"/>
      <c r="G131" s="43"/>
      <c r="H131" s="7"/>
      <c r="I131" s="43"/>
    </row>
    <row r="132" spans="1:9" x14ac:dyDescent="0.2">
      <c r="A132" s="12" t="s">
        <v>43</v>
      </c>
      <c r="B132" s="4">
        <v>51</v>
      </c>
      <c r="C132" s="42">
        <v>0.9</v>
      </c>
      <c r="D132" s="74">
        <v>51</v>
      </c>
      <c r="E132" s="73">
        <v>1</v>
      </c>
      <c r="F132" s="4">
        <v>0</v>
      </c>
      <c r="G132" s="42">
        <v>0</v>
      </c>
      <c r="H132" s="4">
        <v>0</v>
      </c>
      <c r="I132" s="42">
        <v>0</v>
      </c>
    </row>
    <row r="133" spans="1:9" x14ac:dyDescent="0.2">
      <c r="A133" s="12" t="s">
        <v>16</v>
      </c>
      <c r="B133" s="4">
        <v>1783</v>
      </c>
      <c r="C133" s="42">
        <v>31.4</v>
      </c>
      <c r="D133" s="74">
        <v>1525</v>
      </c>
      <c r="E133" s="73">
        <v>29.6</v>
      </c>
      <c r="F133" s="4">
        <v>116</v>
      </c>
      <c r="G133" s="42">
        <v>73.400000000000006</v>
      </c>
      <c r="H133" s="4">
        <v>142</v>
      </c>
      <c r="I133" s="42">
        <v>39.700000000000003</v>
      </c>
    </row>
    <row r="134" spans="1:9" x14ac:dyDescent="0.2">
      <c r="A134" s="12" t="s">
        <v>44</v>
      </c>
      <c r="B134" s="4">
        <v>213</v>
      </c>
      <c r="C134" s="42">
        <v>3.8</v>
      </c>
      <c r="D134" s="74">
        <v>153</v>
      </c>
      <c r="E134" s="73">
        <v>3</v>
      </c>
      <c r="F134" s="4">
        <v>15</v>
      </c>
      <c r="G134" s="42">
        <v>9.5</v>
      </c>
      <c r="H134" s="4">
        <v>44</v>
      </c>
      <c r="I134" s="42">
        <v>12.3</v>
      </c>
    </row>
    <row r="135" spans="1:9" x14ac:dyDescent="0.2">
      <c r="A135" s="12" t="s">
        <v>45</v>
      </c>
      <c r="B135" s="4">
        <v>3627</v>
      </c>
      <c r="C135" s="42">
        <v>63.9</v>
      </c>
      <c r="D135" s="74">
        <v>3429</v>
      </c>
      <c r="E135" s="73">
        <v>66.5</v>
      </c>
      <c r="F135" s="4">
        <v>27</v>
      </c>
      <c r="G135" s="42">
        <v>17.100000000000001</v>
      </c>
      <c r="H135" s="4">
        <v>171</v>
      </c>
      <c r="I135" s="42">
        <v>47.8</v>
      </c>
    </row>
    <row r="136" spans="1:9" x14ac:dyDescent="0.2">
      <c r="A136" s="38" t="s">
        <v>30</v>
      </c>
      <c r="B136" s="7">
        <v>5674</v>
      </c>
      <c r="C136" s="43">
        <v>100</v>
      </c>
      <c r="D136" s="75">
        <v>5159</v>
      </c>
      <c r="E136" s="81">
        <v>100</v>
      </c>
      <c r="F136" s="7">
        <v>158</v>
      </c>
      <c r="G136" s="43">
        <v>100</v>
      </c>
      <c r="H136" s="7">
        <v>358</v>
      </c>
      <c r="I136" s="43">
        <v>100</v>
      </c>
    </row>
    <row r="137" spans="1:9" x14ac:dyDescent="0.2">
      <c r="A137" s="23" t="s">
        <v>17</v>
      </c>
      <c r="B137" s="4"/>
      <c r="C137" s="42"/>
      <c r="D137" s="74"/>
      <c r="E137" s="73"/>
      <c r="F137" s="4"/>
      <c r="G137" s="42"/>
      <c r="H137" s="4"/>
      <c r="I137" s="42"/>
    </row>
    <row r="138" spans="1:9" x14ac:dyDescent="0.2">
      <c r="A138" s="12" t="s">
        <v>43</v>
      </c>
      <c r="B138" s="4">
        <v>104</v>
      </c>
      <c r="C138" s="42">
        <v>0.5</v>
      </c>
      <c r="D138" s="74">
        <v>95</v>
      </c>
      <c r="E138" s="73">
        <v>0.5</v>
      </c>
      <c r="F138" s="4">
        <v>0</v>
      </c>
      <c r="G138" s="42">
        <v>0</v>
      </c>
      <c r="H138" s="4">
        <v>9</v>
      </c>
      <c r="I138" s="42">
        <v>0.5</v>
      </c>
    </row>
    <row r="139" spans="1:9" x14ac:dyDescent="0.2">
      <c r="A139" s="12" t="s">
        <v>16</v>
      </c>
      <c r="B139" s="4">
        <v>7362</v>
      </c>
      <c r="C139" s="42">
        <v>33.799999999999997</v>
      </c>
      <c r="D139" s="74">
        <v>5587</v>
      </c>
      <c r="E139" s="73">
        <v>30.1</v>
      </c>
      <c r="F139" s="4">
        <v>1047</v>
      </c>
      <c r="G139" s="42">
        <v>76.2</v>
      </c>
      <c r="H139" s="4">
        <v>729</v>
      </c>
      <c r="I139" s="42">
        <v>39.6</v>
      </c>
    </row>
    <row r="140" spans="1:9" x14ac:dyDescent="0.2">
      <c r="A140" s="12" t="s">
        <v>44</v>
      </c>
      <c r="B140" s="4">
        <v>742</v>
      </c>
      <c r="C140" s="42">
        <v>3.4</v>
      </c>
      <c r="D140" s="74">
        <v>464</v>
      </c>
      <c r="E140" s="73">
        <v>2.5</v>
      </c>
      <c r="F140" s="4">
        <v>79</v>
      </c>
      <c r="G140" s="42">
        <v>5.7</v>
      </c>
      <c r="H140" s="4">
        <v>199</v>
      </c>
      <c r="I140" s="42">
        <v>10.8</v>
      </c>
    </row>
    <row r="141" spans="1:9" x14ac:dyDescent="0.2">
      <c r="A141" s="12" t="s">
        <v>45</v>
      </c>
      <c r="B141" s="4">
        <v>13598</v>
      </c>
      <c r="C141" s="42">
        <v>62.4</v>
      </c>
      <c r="D141" s="74">
        <v>12446</v>
      </c>
      <c r="E141" s="73">
        <v>66.900000000000006</v>
      </c>
      <c r="F141" s="4">
        <v>248</v>
      </c>
      <c r="G141" s="42">
        <v>18</v>
      </c>
      <c r="H141" s="4">
        <v>904</v>
      </c>
      <c r="I141" s="42">
        <v>49.1</v>
      </c>
    </row>
    <row r="142" spans="1:9" x14ac:dyDescent="0.2">
      <c r="A142" s="38" t="s">
        <v>30</v>
      </c>
      <c r="B142" s="7">
        <v>21807</v>
      </c>
      <c r="C142" s="43">
        <v>100</v>
      </c>
      <c r="D142" s="75">
        <v>18592</v>
      </c>
      <c r="E142" s="81">
        <v>100</v>
      </c>
      <c r="F142" s="7">
        <v>1374</v>
      </c>
      <c r="G142" s="43">
        <v>100</v>
      </c>
      <c r="H142" s="7">
        <v>1841</v>
      </c>
      <c r="I142" s="43">
        <v>100</v>
      </c>
    </row>
    <row r="143" spans="1:9" x14ac:dyDescent="0.2">
      <c r="A143" s="23" t="s">
        <v>18</v>
      </c>
      <c r="B143" s="4"/>
      <c r="C143" s="42"/>
      <c r="D143" s="74"/>
      <c r="E143" s="73"/>
      <c r="F143" s="4"/>
      <c r="G143" s="42"/>
      <c r="H143" s="4"/>
      <c r="I143" s="42"/>
    </row>
    <row r="144" spans="1:9" x14ac:dyDescent="0.2">
      <c r="A144" s="12" t="s">
        <v>43</v>
      </c>
      <c r="B144" s="4">
        <v>31</v>
      </c>
      <c r="C144" s="42">
        <v>0.1</v>
      </c>
      <c r="D144" s="74">
        <v>25</v>
      </c>
      <c r="E144" s="73">
        <v>0.1</v>
      </c>
      <c r="F144" s="4">
        <v>0</v>
      </c>
      <c r="G144" s="42">
        <v>0</v>
      </c>
      <c r="H144" s="4">
        <v>6</v>
      </c>
      <c r="I144" s="42">
        <v>0.3</v>
      </c>
    </row>
    <row r="145" spans="1:9" x14ac:dyDescent="0.2">
      <c r="A145" s="12" t="s">
        <v>16</v>
      </c>
      <c r="B145" s="4">
        <v>16095</v>
      </c>
      <c r="C145" s="42">
        <v>54.5</v>
      </c>
      <c r="D145" s="74">
        <v>13526</v>
      </c>
      <c r="E145" s="73">
        <v>51.8</v>
      </c>
      <c r="F145" s="4">
        <v>1074</v>
      </c>
      <c r="G145" s="42">
        <v>81.599999999999994</v>
      </c>
      <c r="H145" s="4">
        <v>1495</v>
      </c>
      <c r="I145" s="42">
        <v>71.599999999999994</v>
      </c>
    </row>
    <row r="146" spans="1:9" x14ac:dyDescent="0.2">
      <c r="A146" s="12" t="s">
        <v>44</v>
      </c>
      <c r="B146" s="4">
        <v>664</v>
      </c>
      <c r="C146" s="42">
        <v>2.2000000000000002</v>
      </c>
      <c r="D146" s="74">
        <v>484</v>
      </c>
      <c r="E146" s="73">
        <v>1.9</v>
      </c>
      <c r="F146" s="4">
        <v>57</v>
      </c>
      <c r="G146" s="42">
        <v>4.3</v>
      </c>
      <c r="H146" s="4">
        <v>124</v>
      </c>
      <c r="I146" s="42">
        <v>5.9</v>
      </c>
    </row>
    <row r="147" spans="1:9" x14ac:dyDescent="0.2">
      <c r="A147" s="12" t="s">
        <v>45</v>
      </c>
      <c r="B147" s="4">
        <v>12747</v>
      </c>
      <c r="C147" s="42">
        <v>43.2</v>
      </c>
      <c r="D147" s="74">
        <v>12098</v>
      </c>
      <c r="E147" s="73">
        <v>46.3</v>
      </c>
      <c r="F147" s="4">
        <v>185</v>
      </c>
      <c r="G147" s="42">
        <v>14.1</v>
      </c>
      <c r="H147" s="4">
        <v>465</v>
      </c>
      <c r="I147" s="42">
        <v>22.3</v>
      </c>
    </row>
    <row r="148" spans="1:9" x14ac:dyDescent="0.2">
      <c r="A148" s="38" t="s">
        <v>30</v>
      </c>
      <c r="B148" s="7">
        <v>29537</v>
      </c>
      <c r="C148" s="43">
        <v>100</v>
      </c>
      <c r="D148" s="75">
        <v>26132</v>
      </c>
      <c r="E148" s="81">
        <v>100</v>
      </c>
      <c r="F148" s="7">
        <v>1316</v>
      </c>
      <c r="G148" s="43">
        <v>100</v>
      </c>
      <c r="H148" s="7">
        <v>2089</v>
      </c>
      <c r="I148" s="43">
        <v>100</v>
      </c>
    </row>
    <row r="151" spans="1:9" ht="15" x14ac:dyDescent="0.25">
      <c r="A151" s="3" t="s">
        <v>60</v>
      </c>
      <c r="B151" s="29"/>
    </row>
    <row r="152" spans="1:9" ht="6.75" customHeight="1" x14ac:dyDescent="0.2"/>
    <row r="153" spans="1:9" x14ac:dyDescent="0.2">
      <c r="B153" s="281" t="s">
        <v>30</v>
      </c>
      <c r="C153" s="281"/>
      <c r="D153" s="282" t="s">
        <v>52</v>
      </c>
      <c r="E153" s="282"/>
      <c r="F153" s="281" t="s">
        <v>32</v>
      </c>
      <c r="G153" s="281"/>
      <c r="H153" s="281" t="s">
        <v>31</v>
      </c>
      <c r="I153" s="281"/>
    </row>
    <row r="154" spans="1:9" x14ac:dyDescent="0.2">
      <c r="A154" s="27"/>
      <c r="B154" s="37" t="s">
        <v>15</v>
      </c>
      <c r="C154" s="37" t="s">
        <v>53</v>
      </c>
      <c r="D154" s="267" t="s">
        <v>15</v>
      </c>
      <c r="E154" s="267" t="s">
        <v>53</v>
      </c>
      <c r="F154" s="37" t="s">
        <v>15</v>
      </c>
      <c r="G154" s="37" t="s">
        <v>53</v>
      </c>
      <c r="H154" s="37" t="s">
        <v>15</v>
      </c>
      <c r="I154" s="37" t="s">
        <v>53</v>
      </c>
    </row>
    <row r="155" spans="1:9" x14ac:dyDescent="0.2">
      <c r="A155" s="23" t="s">
        <v>39</v>
      </c>
      <c r="B155" s="36"/>
      <c r="C155" s="36"/>
      <c r="D155" s="80"/>
      <c r="E155" s="80"/>
      <c r="F155" s="36"/>
      <c r="G155" s="36"/>
      <c r="H155" s="36"/>
      <c r="I155" s="36"/>
    </row>
    <row r="156" spans="1:9" x14ac:dyDescent="0.2">
      <c r="A156" s="12" t="s">
        <v>43</v>
      </c>
      <c r="B156" s="4">
        <v>171</v>
      </c>
      <c r="C156" s="42">
        <v>0.3</v>
      </c>
      <c r="D156" s="74">
        <v>156</v>
      </c>
      <c r="E156" s="73">
        <v>0.3</v>
      </c>
      <c r="F156" s="4">
        <v>0</v>
      </c>
      <c r="G156" s="42">
        <v>0</v>
      </c>
      <c r="H156" s="4">
        <v>15</v>
      </c>
      <c r="I156" s="42">
        <v>0.4</v>
      </c>
    </row>
    <row r="157" spans="1:9" x14ac:dyDescent="0.2">
      <c r="A157" s="12" t="s">
        <v>16</v>
      </c>
      <c r="B157" s="4">
        <v>23807</v>
      </c>
      <c r="C157" s="42">
        <v>43.6</v>
      </c>
      <c r="D157" s="74">
        <v>19238</v>
      </c>
      <c r="E157" s="73">
        <v>40.700000000000003</v>
      </c>
      <c r="F157" s="4">
        <v>2400</v>
      </c>
      <c r="G157" s="42">
        <v>75.5</v>
      </c>
      <c r="H157" s="4">
        <v>2169</v>
      </c>
      <c r="I157" s="42">
        <v>53.1</v>
      </c>
    </row>
    <row r="158" spans="1:9" x14ac:dyDescent="0.2">
      <c r="A158" s="12" t="s">
        <v>44</v>
      </c>
      <c r="B158" s="4">
        <v>1599</v>
      </c>
      <c r="C158" s="42">
        <v>2.9</v>
      </c>
      <c r="D158" s="74">
        <v>1016</v>
      </c>
      <c r="E158" s="73">
        <v>2.1</v>
      </c>
      <c r="F158" s="4">
        <v>183</v>
      </c>
      <c r="G158" s="42">
        <v>5.8</v>
      </c>
      <c r="H158" s="4">
        <v>401</v>
      </c>
      <c r="I158" s="42">
        <v>9.8000000000000007</v>
      </c>
    </row>
    <row r="159" spans="1:9" x14ac:dyDescent="0.2">
      <c r="A159" s="12" t="s">
        <v>45</v>
      </c>
      <c r="B159" s="4">
        <v>29005</v>
      </c>
      <c r="C159" s="42">
        <v>53.1</v>
      </c>
      <c r="D159" s="74">
        <v>26914</v>
      </c>
      <c r="E159" s="73">
        <v>56.9</v>
      </c>
      <c r="F159" s="4">
        <v>594</v>
      </c>
      <c r="G159" s="42">
        <v>18.7</v>
      </c>
      <c r="H159" s="4">
        <v>1497</v>
      </c>
      <c r="I159" s="42">
        <v>36.700000000000003</v>
      </c>
    </row>
    <row r="160" spans="1:9" x14ac:dyDescent="0.2">
      <c r="A160" s="38" t="s">
        <v>30</v>
      </c>
      <c r="B160" s="7">
        <v>54582</v>
      </c>
      <c r="C160" s="43">
        <v>100</v>
      </c>
      <c r="D160" s="75">
        <v>47322</v>
      </c>
      <c r="E160" s="81">
        <v>100</v>
      </c>
      <c r="F160" s="7">
        <v>3177</v>
      </c>
      <c r="G160" s="43">
        <v>100</v>
      </c>
      <c r="H160" s="7">
        <v>4082</v>
      </c>
      <c r="I160" s="43">
        <v>100</v>
      </c>
    </row>
    <row r="161" spans="1:9" x14ac:dyDescent="0.2">
      <c r="A161" s="23" t="s">
        <v>26</v>
      </c>
      <c r="B161" s="7"/>
      <c r="C161" s="43"/>
      <c r="D161" s="75"/>
      <c r="E161" s="81"/>
      <c r="F161" s="7"/>
      <c r="G161" s="43"/>
      <c r="H161" s="7"/>
      <c r="I161" s="43"/>
    </row>
    <row r="162" spans="1:9" x14ac:dyDescent="0.2">
      <c r="A162" s="12" t="s">
        <v>43</v>
      </c>
      <c r="B162" s="4">
        <v>59</v>
      </c>
      <c r="C162" s="42">
        <v>1.1000000000000001</v>
      </c>
      <c r="D162" s="74">
        <v>59</v>
      </c>
      <c r="E162" s="73">
        <v>1.2</v>
      </c>
      <c r="F162" s="4">
        <v>0</v>
      </c>
      <c r="G162" s="42">
        <v>0</v>
      </c>
      <c r="H162" s="4">
        <v>0</v>
      </c>
      <c r="I162" s="42">
        <v>0</v>
      </c>
    </row>
    <row r="163" spans="1:9" x14ac:dyDescent="0.2">
      <c r="A163" s="12" t="s">
        <v>16</v>
      </c>
      <c r="B163" s="4">
        <v>1715</v>
      </c>
      <c r="C163" s="42">
        <v>30.8</v>
      </c>
      <c r="D163" s="74">
        <v>1470</v>
      </c>
      <c r="E163" s="73">
        <v>29.4</v>
      </c>
      <c r="F163" s="4">
        <v>109</v>
      </c>
      <c r="G163" s="42">
        <v>56.8</v>
      </c>
      <c r="H163" s="4">
        <v>136</v>
      </c>
      <c r="I163" s="42">
        <v>35.799999999999997</v>
      </c>
    </row>
    <row r="164" spans="1:9" x14ac:dyDescent="0.2">
      <c r="A164" s="12" t="s">
        <v>44</v>
      </c>
      <c r="B164" s="4">
        <v>196</v>
      </c>
      <c r="C164" s="42">
        <v>3.5</v>
      </c>
      <c r="D164" s="74">
        <v>151</v>
      </c>
      <c r="E164" s="73">
        <v>3</v>
      </c>
      <c r="F164" s="4">
        <v>12</v>
      </c>
      <c r="G164" s="42">
        <v>6.3</v>
      </c>
      <c r="H164" s="4">
        <v>33</v>
      </c>
      <c r="I164" s="42">
        <v>8.6999999999999993</v>
      </c>
    </row>
    <row r="165" spans="1:9" x14ac:dyDescent="0.2">
      <c r="A165" s="12" t="s">
        <v>45</v>
      </c>
      <c r="B165" s="4">
        <v>3600</v>
      </c>
      <c r="C165" s="42">
        <v>64.599999999999994</v>
      </c>
      <c r="D165" s="74">
        <v>3318</v>
      </c>
      <c r="E165" s="73">
        <v>66.400000000000006</v>
      </c>
      <c r="F165" s="4">
        <v>71</v>
      </c>
      <c r="G165" s="42">
        <v>37</v>
      </c>
      <c r="H165" s="4">
        <v>211</v>
      </c>
      <c r="I165" s="42">
        <v>55.5</v>
      </c>
    </row>
    <row r="166" spans="1:9" x14ac:dyDescent="0.2">
      <c r="A166" s="38" t="s">
        <v>30</v>
      </c>
      <c r="B166" s="7">
        <v>5571</v>
      </c>
      <c r="C166" s="43">
        <v>100</v>
      </c>
      <c r="D166" s="75">
        <v>4999</v>
      </c>
      <c r="E166" s="81">
        <v>100</v>
      </c>
      <c r="F166" s="7">
        <v>192</v>
      </c>
      <c r="G166" s="43">
        <v>100</v>
      </c>
      <c r="H166" s="7">
        <v>380</v>
      </c>
      <c r="I166" s="43">
        <v>100</v>
      </c>
    </row>
    <row r="167" spans="1:9" x14ac:dyDescent="0.2">
      <c r="A167" s="23" t="s">
        <v>17</v>
      </c>
      <c r="B167" s="4"/>
      <c r="C167" s="42"/>
      <c r="D167" s="74"/>
      <c r="E167" s="73"/>
      <c r="F167" s="4"/>
      <c r="G167" s="42"/>
      <c r="H167" s="4"/>
      <c r="I167" s="42"/>
    </row>
    <row r="168" spans="1:9" x14ac:dyDescent="0.2">
      <c r="A168" s="12" t="s">
        <v>43</v>
      </c>
      <c r="B168" s="4">
        <v>101</v>
      </c>
      <c r="C168" s="42">
        <v>0.5</v>
      </c>
      <c r="D168" s="74">
        <v>92</v>
      </c>
      <c r="E168" s="73">
        <v>0.5</v>
      </c>
      <c r="F168" s="4">
        <v>0</v>
      </c>
      <c r="G168" s="42">
        <v>0</v>
      </c>
      <c r="H168" s="4">
        <v>9</v>
      </c>
      <c r="I168" s="42">
        <v>0.5</v>
      </c>
    </row>
    <row r="169" spans="1:9" x14ac:dyDescent="0.2">
      <c r="A169" s="12" t="s">
        <v>16</v>
      </c>
      <c r="B169" s="4">
        <v>7153</v>
      </c>
      <c r="C169" s="42">
        <v>33.6</v>
      </c>
      <c r="D169" s="74">
        <v>5318</v>
      </c>
      <c r="E169" s="73">
        <v>29.5</v>
      </c>
      <c r="F169" s="4">
        <v>1190</v>
      </c>
      <c r="G169" s="42">
        <v>78.7</v>
      </c>
      <c r="H169" s="4">
        <v>645</v>
      </c>
      <c r="I169" s="42">
        <v>36.799999999999997</v>
      </c>
    </row>
    <row r="170" spans="1:9" x14ac:dyDescent="0.2">
      <c r="A170" s="12" t="s">
        <v>44</v>
      </c>
      <c r="B170" s="4">
        <v>850</v>
      </c>
      <c r="C170" s="42">
        <v>4</v>
      </c>
      <c r="D170" s="74">
        <v>497</v>
      </c>
      <c r="E170" s="73">
        <v>2.8</v>
      </c>
      <c r="F170" s="4">
        <v>103</v>
      </c>
      <c r="G170" s="42">
        <v>6.8</v>
      </c>
      <c r="H170" s="4">
        <v>250</v>
      </c>
      <c r="I170" s="42">
        <v>14.2</v>
      </c>
    </row>
    <row r="171" spans="1:9" x14ac:dyDescent="0.2">
      <c r="A171" s="12" t="s">
        <v>45</v>
      </c>
      <c r="B171" s="4">
        <v>13207</v>
      </c>
      <c r="C171" s="42">
        <v>62</v>
      </c>
      <c r="D171" s="74">
        <v>12138</v>
      </c>
      <c r="E171" s="73">
        <v>67.3</v>
      </c>
      <c r="F171" s="4">
        <v>218</v>
      </c>
      <c r="G171" s="42">
        <v>14.4</v>
      </c>
      <c r="H171" s="4">
        <v>851</v>
      </c>
      <c r="I171" s="42">
        <v>48.5</v>
      </c>
    </row>
    <row r="172" spans="1:9" x14ac:dyDescent="0.2">
      <c r="A172" s="38" t="s">
        <v>30</v>
      </c>
      <c r="B172" s="7">
        <v>21312</v>
      </c>
      <c r="C172" s="43">
        <v>100</v>
      </c>
      <c r="D172" s="75">
        <v>18045</v>
      </c>
      <c r="E172" s="81">
        <v>100</v>
      </c>
      <c r="F172" s="7">
        <v>1512</v>
      </c>
      <c r="G172" s="43">
        <v>100</v>
      </c>
      <c r="H172" s="7">
        <v>1756</v>
      </c>
      <c r="I172" s="43">
        <v>100</v>
      </c>
    </row>
    <row r="173" spans="1:9" x14ac:dyDescent="0.2">
      <c r="A173" s="23" t="s">
        <v>18</v>
      </c>
      <c r="B173" s="4"/>
      <c r="C173" s="42"/>
      <c r="D173" s="74"/>
      <c r="E173" s="73"/>
      <c r="F173" s="4"/>
      <c r="G173" s="42"/>
      <c r="H173" s="4"/>
      <c r="I173" s="42"/>
    </row>
    <row r="174" spans="1:9" x14ac:dyDescent="0.2">
      <c r="A174" s="12" t="s">
        <v>43</v>
      </c>
      <c r="B174" s="4">
        <v>11</v>
      </c>
      <c r="C174" s="42">
        <v>0.1</v>
      </c>
      <c r="D174" s="74">
        <v>5</v>
      </c>
      <c r="E174" s="73">
        <v>0</v>
      </c>
      <c r="F174" s="4">
        <v>0</v>
      </c>
      <c r="G174" s="42">
        <v>0</v>
      </c>
      <c r="H174" s="4">
        <v>6</v>
      </c>
      <c r="I174" s="42">
        <v>0.3</v>
      </c>
    </row>
    <row r="175" spans="1:9" x14ac:dyDescent="0.2">
      <c r="A175" s="12" t="s">
        <v>16</v>
      </c>
      <c r="B175" s="4">
        <v>14938</v>
      </c>
      <c r="C175" s="42">
        <v>53.9</v>
      </c>
      <c r="D175" s="74">
        <v>12449</v>
      </c>
      <c r="E175" s="73">
        <v>51.3</v>
      </c>
      <c r="F175" s="4">
        <v>1101</v>
      </c>
      <c r="G175" s="42">
        <v>74.7</v>
      </c>
      <c r="H175" s="4">
        <v>1388</v>
      </c>
      <c r="I175" s="42">
        <v>71.3</v>
      </c>
    </row>
    <row r="176" spans="1:9" x14ac:dyDescent="0.2">
      <c r="A176" s="12" t="s">
        <v>44</v>
      </c>
      <c r="B176" s="4">
        <v>552</v>
      </c>
      <c r="C176" s="42">
        <v>2</v>
      </c>
      <c r="D176" s="74">
        <v>367</v>
      </c>
      <c r="E176" s="73">
        <v>1.5</v>
      </c>
      <c r="F176" s="4">
        <v>68</v>
      </c>
      <c r="G176" s="42">
        <v>4.5999999999999996</v>
      </c>
      <c r="H176" s="4">
        <v>117</v>
      </c>
      <c r="I176" s="42">
        <v>6</v>
      </c>
    </row>
    <row r="177" spans="1:9" x14ac:dyDescent="0.2">
      <c r="A177" s="12" t="s">
        <v>45</v>
      </c>
      <c r="B177" s="4">
        <v>12199</v>
      </c>
      <c r="C177" s="42">
        <v>44</v>
      </c>
      <c r="D177" s="74">
        <v>11458</v>
      </c>
      <c r="E177" s="73">
        <v>47.2</v>
      </c>
      <c r="F177" s="4">
        <v>305</v>
      </c>
      <c r="G177" s="42">
        <v>20.7</v>
      </c>
      <c r="H177" s="4">
        <v>436</v>
      </c>
      <c r="I177" s="42">
        <v>22.4</v>
      </c>
    </row>
    <row r="178" spans="1:9" x14ac:dyDescent="0.2">
      <c r="A178" s="38" t="s">
        <v>30</v>
      </c>
      <c r="B178" s="7">
        <v>27699</v>
      </c>
      <c r="C178" s="43">
        <v>100</v>
      </c>
      <c r="D178" s="75">
        <v>24279</v>
      </c>
      <c r="E178" s="81">
        <v>100</v>
      </c>
      <c r="F178" s="7">
        <v>1474</v>
      </c>
      <c r="G178" s="43">
        <v>100</v>
      </c>
      <c r="H178" s="7">
        <v>1947</v>
      </c>
      <c r="I178" s="43">
        <v>100</v>
      </c>
    </row>
    <row r="179" spans="1:9" x14ac:dyDescent="0.2">
      <c r="A179" s="32"/>
      <c r="B179" s="7"/>
      <c r="C179" s="43"/>
      <c r="D179" s="7"/>
      <c r="E179" s="43"/>
      <c r="F179" s="7"/>
      <c r="G179" s="43"/>
      <c r="H179" s="7"/>
      <c r="I179" s="43"/>
    </row>
    <row r="180" spans="1:9" x14ac:dyDescent="0.2">
      <c r="A180" s="32"/>
      <c r="B180" s="7"/>
      <c r="C180" s="43"/>
      <c r="D180" s="7"/>
      <c r="E180" s="43"/>
      <c r="F180" s="7"/>
      <c r="G180" s="43"/>
      <c r="H180" s="7"/>
      <c r="I180" s="43"/>
    </row>
    <row r="181" spans="1:9" ht="15" x14ac:dyDescent="0.25">
      <c r="A181" s="3" t="s">
        <v>59</v>
      </c>
      <c r="B181" s="29"/>
    </row>
    <row r="182" spans="1:9" ht="6.75" customHeight="1" x14ac:dyDescent="0.2"/>
    <row r="183" spans="1:9" x14ac:dyDescent="0.2">
      <c r="B183" s="281" t="s">
        <v>30</v>
      </c>
      <c r="C183" s="281"/>
      <c r="D183" s="282" t="s">
        <v>52</v>
      </c>
      <c r="E183" s="282"/>
      <c r="F183" s="281" t="s">
        <v>32</v>
      </c>
      <c r="G183" s="281"/>
      <c r="H183" s="281" t="s">
        <v>31</v>
      </c>
      <c r="I183" s="281"/>
    </row>
    <row r="184" spans="1:9" x14ac:dyDescent="0.2">
      <c r="A184" s="27"/>
      <c r="B184" s="37" t="s">
        <v>15</v>
      </c>
      <c r="C184" s="37" t="s">
        <v>53</v>
      </c>
      <c r="D184" s="267" t="s">
        <v>15</v>
      </c>
      <c r="E184" s="267" t="s">
        <v>53</v>
      </c>
      <c r="F184" s="37" t="s">
        <v>15</v>
      </c>
      <c r="G184" s="37" t="s">
        <v>53</v>
      </c>
      <c r="H184" s="37" t="s">
        <v>15</v>
      </c>
      <c r="I184" s="37" t="s">
        <v>53</v>
      </c>
    </row>
    <row r="185" spans="1:9" x14ac:dyDescent="0.2">
      <c r="A185" s="23" t="s">
        <v>39</v>
      </c>
      <c r="B185" s="36"/>
      <c r="C185" s="36"/>
      <c r="D185" s="80"/>
      <c r="E185" s="80"/>
      <c r="F185" s="36"/>
      <c r="G185" s="36"/>
      <c r="H185" s="36"/>
      <c r="I185" s="36"/>
    </row>
    <row r="186" spans="1:9" x14ac:dyDescent="0.2">
      <c r="A186" s="12" t="s">
        <v>43</v>
      </c>
      <c r="B186" s="4">
        <v>117</v>
      </c>
      <c r="C186" s="42">
        <v>0.2</v>
      </c>
      <c r="D186" s="74">
        <v>101</v>
      </c>
      <c r="E186" s="73">
        <v>0.2</v>
      </c>
      <c r="F186" s="4">
        <v>0</v>
      </c>
      <c r="G186" s="42">
        <v>0</v>
      </c>
      <c r="H186" s="4">
        <v>16</v>
      </c>
      <c r="I186" s="42">
        <v>0.4</v>
      </c>
    </row>
    <row r="187" spans="1:9" x14ac:dyDescent="0.2">
      <c r="A187" s="12" t="s">
        <v>16</v>
      </c>
      <c r="B187" s="4">
        <v>25727</v>
      </c>
      <c r="C187" s="42">
        <v>46.1</v>
      </c>
      <c r="D187" s="74">
        <v>20917</v>
      </c>
      <c r="E187" s="73">
        <v>43.6</v>
      </c>
      <c r="F187" s="4">
        <v>3033</v>
      </c>
      <c r="G187" s="42">
        <v>75.7</v>
      </c>
      <c r="H187" s="4">
        <v>1778</v>
      </c>
      <c r="I187" s="42">
        <v>46.5</v>
      </c>
    </row>
    <row r="188" spans="1:9" x14ac:dyDescent="0.2">
      <c r="A188" s="12" t="s">
        <v>44</v>
      </c>
      <c r="B188" s="4">
        <v>2000</v>
      </c>
      <c r="C188" s="42">
        <v>3.6</v>
      </c>
      <c r="D188" s="74">
        <v>1317</v>
      </c>
      <c r="E188" s="73">
        <v>2.7</v>
      </c>
      <c r="F188" s="4">
        <v>204</v>
      </c>
      <c r="G188" s="42">
        <v>5.0999999999999996</v>
      </c>
      <c r="H188" s="4">
        <v>479</v>
      </c>
      <c r="I188" s="42">
        <v>12.5</v>
      </c>
    </row>
    <row r="189" spans="1:9" x14ac:dyDescent="0.2">
      <c r="A189" s="12" t="s">
        <v>45</v>
      </c>
      <c r="B189" s="4">
        <v>27966</v>
      </c>
      <c r="C189" s="42">
        <v>50.1</v>
      </c>
      <c r="D189" s="74">
        <v>25647</v>
      </c>
      <c r="E189" s="73">
        <v>53.5</v>
      </c>
      <c r="F189" s="4">
        <v>770</v>
      </c>
      <c r="G189" s="42">
        <v>19.2</v>
      </c>
      <c r="H189" s="4">
        <v>1549</v>
      </c>
      <c r="I189" s="42">
        <v>40.5</v>
      </c>
    </row>
    <row r="190" spans="1:9" x14ac:dyDescent="0.2">
      <c r="A190" s="38" t="s">
        <v>30</v>
      </c>
      <c r="B190" s="7">
        <v>55809</v>
      </c>
      <c r="C190" s="43">
        <v>100</v>
      </c>
      <c r="D190" s="75">
        <v>47981</v>
      </c>
      <c r="E190" s="81">
        <v>100</v>
      </c>
      <c r="F190" s="7">
        <v>4005</v>
      </c>
      <c r="G190" s="43">
        <v>100</v>
      </c>
      <c r="H190" s="7">
        <v>3823</v>
      </c>
      <c r="I190" s="43">
        <v>100</v>
      </c>
    </row>
    <row r="191" spans="1:9" x14ac:dyDescent="0.2">
      <c r="A191" s="23" t="s">
        <v>26</v>
      </c>
      <c r="B191" s="7"/>
      <c r="C191" s="43"/>
      <c r="D191" s="75"/>
      <c r="E191" s="81"/>
      <c r="F191" s="7"/>
      <c r="G191" s="43"/>
      <c r="H191" s="7"/>
      <c r="I191" s="43"/>
    </row>
    <row r="192" spans="1:9" x14ac:dyDescent="0.2">
      <c r="A192" s="12" t="s">
        <v>43</v>
      </c>
      <c r="B192" s="4">
        <v>57</v>
      </c>
      <c r="C192" s="42">
        <v>1</v>
      </c>
      <c r="D192" s="74">
        <v>57</v>
      </c>
      <c r="E192" s="73">
        <v>1.1000000000000001</v>
      </c>
      <c r="F192" s="4">
        <v>0</v>
      </c>
      <c r="G192" s="42">
        <v>0</v>
      </c>
      <c r="H192" s="4">
        <v>0</v>
      </c>
      <c r="I192" s="42">
        <v>0</v>
      </c>
    </row>
    <row r="193" spans="1:9" x14ac:dyDescent="0.2">
      <c r="A193" s="12" t="s">
        <v>16</v>
      </c>
      <c r="B193" s="4">
        <v>2258</v>
      </c>
      <c r="C193" s="42">
        <v>38.6</v>
      </c>
      <c r="D193" s="74">
        <v>1707</v>
      </c>
      <c r="E193" s="73">
        <v>34.299999999999997</v>
      </c>
      <c r="F193" s="4">
        <v>382</v>
      </c>
      <c r="G193" s="42">
        <v>80.3</v>
      </c>
      <c r="H193" s="4">
        <v>169</v>
      </c>
      <c r="I193" s="42">
        <v>43.7</v>
      </c>
    </row>
    <row r="194" spans="1:9" x14ac:dyDescent="0.2">
      <c r="A194" s="12" t="s">
        <v>44</v>
      </c>
      <c r="B194" s="4">
        <v>313</v>
      </c>
      <c r="C194" s="42">
        <v>5.4</v>
      </c>
      <c r="D194" s="74">
        <v>245</v>
      </c>
      <c r="E194" s="73">
        <v>4.9000000000000004</v>
      </c>
      <c r="F194" s="4">
        <v>24</v>
      </c>
      <c r="G194" s="42">
        <v>5</v>
      </c>
      <c r="H194" s="4">
        <v>44</v>
      </c>
      <c r="I194" s="42">
        <v>11.4</v>
      </c>
    </row>
    <row r="195" spans="1:9" x14ac:dyDescent="0.2">
      <c r="A195" s="12" t="s">
        <v>45</v>
      </c>
      <c r="B195" s="4">
        <v>3218</v>
      </c>
      <c r="C195" s="42">
        <v>55</v>
      </c>
      <c r="D195" s="74">
        <v>2974</v>
      </c>
      <c r="E195" s="73">
        <v>59.7</v>
      </c>
      <c r="F195" s="4">
        <v>70</v>
      </c>
      <c r="G195" s="42">
        <v>14.7</v>
      </c>
      <c r="H195" s="4">
        <v>174</v>
      </c>
      <c r="I195" s="42">
        <v>45</v>
      </c>
    </row>
    <row r="196" spans="1:9" x14ac:dyDescent="0.2">
      <c r="A196" s="38" t="s">
        <v>30</v>
      </c>
      <c r="B196" s="7">
        <v>5846</v>
      </c>
      <c r="C196" s="43">
        <v>100</v>
      </c>
      <c r="D196" s="75">
        <v>4983</v>
      </c>
      <c r="E196" s="81">
        <v>100</v>
      </c>
      <c r="F196" s="7">
        <v>476</v>
      </c>
      <c r="G196" s="43">
        <v>100</v>
      </c>
      <c r="H196" s="7">
        <v>387</v>
      </c>
      <c r="I196" s="43">
        <v>100</v>
      </c>
    </row>
    <row r="197" spans="1:9" x14ac:dyDescent="0.2">
      <c r="A197" s="23" t="s">
        <v>17</v>
      </c>
      <c r="B197" s="4"/>
      <c r="C197" s="42"/>
      <c r="D197" s="74"/>
      <c r="E197" s="73"/>
      <c r="F197" s="4"/>
      <c r="G197" s="42"/>
      <c r="H197" s="4"/>
      <c r="I197" s="42"/>
    </row>
    <row r="198" spans="1:9" x14ac:dyDescent="0.2">
      <c r="A198" s="12" t="s">
        <v>43</v>
      </c>
      <c r="B198" s="4">
        <v>44</v>
      </c>
      <c r="C198" s="42">
        <v>0.2</v>
      </c>
      <c r="D198" s="74">
        <v>32</v>
      </c>
      <c r="E198" s="73">
        <v>0.2</v>
      </c>
      <c r="F198" s="4">
        <v>0</v>
      </c>
      <c r="G198" s="42">
        <v>0</v>
      </c>
      <c r="H198" s="4">
        <v>12</v>
      </c>
      <c r="I198" s="42">
        <v>0.8</v>
      </c>
    </row>
    <row r="199" spans="1:9" x14ac:dyDescent="0.2">
      <c r="A199" s="12" t="s">
        <v>16</v>
      </c>
      <c r="B199" s="4">
        <v>6941</v>
      </c>
      <c r="C199" s="42">
        <v>32.9</v>
      </c>
      <c r="D199" s="74">
        <v>5215</v>
      </c>
      <c r="E199" s="73">
        <v>29.5</v>
      </c>
      <c r="F199" s="4">
        <v>1401</v>
      </c>
      <c r="G199" s="42">
        <v>75.3</v>
      </c>
      <c r="H199" s="4">
        <v>324</v>
      </c>
      <c r="I199" s="42">
        <v>21.3</v>
      </c>
    </row>
    <row r="200" spans="1:9" x14ac:dyDescent="0.2">
      <c r="A200" s="12" t="s">
        <v>44</v>
      </c>
      <c r="B200" s="4">
        <v>1001</v>
      </c>
      <c r="C200" s="42">
        <v>4.7</v>
      </c>
      <c r="D200" s="74">
        <v>636</v>
      </c>
      <c r="E200" s="73">
        <v>3.6</v>
      </c>
      <c r="F200" s="4">
        <v>99</v>
      </c>
      <c r="G200" s="42">
        <v>5.3</v>
      </c>
      <c r="H200" s="4">
        <v>266</v>
      </c>
      <c r="I200" s="42">
        <v>17.5</v>
      </c>
    </row>
    <row r="201" spans="1:9" x14ac:dyDescent="0.2">
      <c r="A201" s="12" t="s">
        <v>45</v>
      </c>
      <c r="B201" s="4">
        <v>13102</v>
      </c>
      <c r="C201" s="42">
        <v>62.1</v>
      </c>
      <c r="D201" s="74">
        <v>11822</v>
      </c>
      <c r="E201" s="73">
        <v>66.8</v>
      </c>
      <c r="F201" s="4">
        <v>360</v>
      </c>
      <c r="G201" s="42">
        <v>19.399999999999999</v>
      </c>
      <c r="H201" s="4">
        <v>920</v>
      </c>
      <c r="I201" s="42">
        <v>60.4</v>
      </c>
    </row>
    <row r="202" spans="1:9" x14ac:dyDescent="0.2">
      <c r="A202" s="38" t="s">
        <v>30</v>
      </c>
      <c r="B202" s="7">
        <v>21087</v>
      </c>
      <c r="C202" s="43">
        <v>100</v>
      </c>
      <c r="D202" s="75">
        <v>17704</v>
      </c>
      <c r="E202" s="81">
        <v>100</v>
      </c>
      <c r="F202" s="7">
        <v>1860</v>
      </c>
      <c r="G202" s="43">
        <v>100</v>
      </c>
      <c r="H202" s="7">
        <v>1523</v>
      </c>
      <c r="I202" s="43">
        <v>100</v>
      </c>
    </row>
    <row r="203" spans="1:9" x14ac:dyDescent="0.2">
      <c r="A203" s="23" t="s">
        <v>18</v>
      </c>
      <c r="B203" s="4"/>
      <c r="C203" s="42"/>
      <c r="D203" s="74"/>
      <c r="E203" s="73"/>
      <c r="F203" s="4"/>
      <c r="G203" s="42"/>
      <c r="H203" s="4"/>
      <c r="I203" s="42"/>
    </row>
    <row r="204" spans="1:9" x14ac:dyDescent="0.2">
      <c r="A204" s="12" t="s">
        <v>43</v>
      </c>
      <c r="B204" s="4">
        <v>16</v>
      </c>
      <c r="C204" s="42">
        <v>0.1</v>
      </c>
      <c r="D204" s="74">
        <v>12</v>
      </c>
      <c r="E204" s="73">
        <v>0</v>
      </c>
      <c r="F204" s="4">
        <v>0</v>
      </c>
      <c r="G204" s="42">
        <v>0</v>
      </c>
      <c r="H204" s="4">
        <v>4</v>
      </c>
      <c r="I204" s="42">
        <v>0.2</v>
      </c>
    </row>
    <row r="205" spans="1:9" x14ac:dyDescent="0.2">
      <c r="A205" s="12" t="s">
        <v>16</v>
      </c>
      <c r="B205" s="4">
        <v>16528</v>
      </c>
      <c r="C205" s="42">
        <v>57.2</v>
      </c>
      <c r="D205" s="74">
        <v>13995</v>
      </c>
      <c r="E205" s="73">
        <v>55.3</v>
      </c>
      <c r="F205" s="4">
        <v>1249</v>
      </c>
      <c r="G205" s="42">
        <v>74.8</v>
      </c>
      <c r="H205" s="4">
        <v>1284</v>
      </c>
      <c r="I205" s="42">
        <v>67.2</v>
      </c>
    </row>
    <row r="206" spans="1:9" x14ac:dyDescent="0.2">
      <c r="A206" s="12" t="s">
        <v>44</v>
      </c>
      <c r="B206" s="4">
        <v>686</v>
      </c>
      <c r="C206" s="42">
        <v>2.4</v>
      </c>
      <c r="D206" s="74">
        <v>436</v>
      </c>
      <c r="E206" s="73">
        <v>1.7</v>
      </c>
      <c r="F206" s="4">
        <v>81</v>
      </c>
      <c r="G206" s="42">
        <v>4.9000000000000004</v>
      </c>
      <c r="H206" s="4">
        <v>169</v>
      </c>
      <c r="I206" s="42">
        <v>8.8000000000000007</v>
      </c>
    </row>
    <row r="207" spans="1:9" x14ac:dyDescent="0.2">
      <c r="A207" s="12" t="s">
        <v>45</v>
      </c>
      <c r="B207" s="4">
        <v>11646</v>
      </c>
      <c r="C207" s="42">
        <v>40.299999999999997</v>
      </c>
      <c r="D207" s="74">
        <v>10851</v>
      </c>
      <c r="E207" s="73">
        <v>42.9</v>
      </c>
      <c r="F207" s="4">
        <v>340</v>
      </c>
      <c r="G207" s="42">
        <v>20.399999999999999</v>
      </c>
      <c r="H207" s="4">
        <v>455</v>
      </c>
      <c r="I207" s="42">
        <v>23.8</v>
      </c>
    </row>
    <row r="208" spans="1:9" x14ac:dyDescent="0.2">
      <c r="A208" s="38" t="s">
        <v>30</v>
      </c>
      <c r="B208" s="7">
        <v>28876</v>
      </c>
      <c r="C208" s="43">
        <v>100</v>
      </c>
      <c r="D208" s="75">
        <v>25294</v>
      </c>
      <c r="E208" s="81">
        <v>100</v>
      </c>
      <c r="F208" s="7">
        <v>1670</v>
      </c>
      <c r="G208" s="43">
        <v>100</v>
      </c>
      <c r="H208" s="7">
        <v>1912</v>
      </c>
      <c r="I208" s="43">
        <v>100</v>
      </c>
    </row>
    <row r="209" spans="1:9" x14ac:dyDescent="0.2">
      <c r="A209" s="32"/>
      <c r="B209" s="7"/>
      <c r="C209" s="43"/>
      <c r="D209" s="7"/>
      <c r="E209" s="43"/>
      <c r="F209" s="7"/>
      <c r="G209" s="43"/>
      <c r="H209" s="7"/>
      <c r="I209" s="43"/>
    </row>
    <row r="211" spans="1:9" ht="15" x14ac:dyDescent="0.25">
      <c r="A211" s="3" t="s">
        <v>58</v>
      </c>
      <c r="B211" s="29"/>
    </row>
    <row r="212" spans="1:9" ht="6.75" customHeight="1" x14ac:dyDescent="0.2"/>
    <row r="213" spans="1:9" x14ac:dyDescent="0.2">
      <c r="B213" s="281" t="s">
        <v>30</v>
      </c>
      <c r="C213" s="281"/>
      <c r="D213" s="282" t="s">
        <v>52</v>
      </c>
      <c r="E213" s="282"/>
      <c r="F213" s="281" t="s">
        <v>32</v>
      </c>
      <c r="G213" s="281"/>
      <c r="H213" s="281" t="s">
        <v>31</v>
      </c>
      <c r="I213" s="281"/>
    </row>
    <row r="214" spans="1:9" x14ac:dyDescent="0.2">
      <c r="A214" s="27"/>
      <c r="B214" s="37" t="s">
        <v>15</v>
      </c>
      <c r="C214" s="37" t="s">
        <v>53</v>
      </c>
      <c r="D214" s="267" t="s">
        <v>15</v>
      </c>
      <c r="E214" s="267" t="s">
        <v>53</v>
      </c>
      <c r="F214" s="37" t="s">
        <v>15</v>
      </c>
      <c r="G214" s="37" t="s">
        <v>53</v>
      </c>
      <c r="H214" s="37" t="s">
        <v>15</v>
      </c>
      <c r="I214" s="37" t="s">
        <v>53</v>
      </c>
    </row>
    <row r="215" spans="1:9" x14ac:dyDescent="0.2">
      <c r="A215" s="23" t="s">
        <v>39</v>
      </c>
      <c r="B215" s="36"/>
      <c r="C215" s="36"/>
      <c r="D215" s="80"/>
      <c r="E215" s="80"/>
      <c r="F215" s="36"/>
      <c r="G215" s="36"/>
      <c r="H215" s="36"/>
      <c r="I215" s="36"/>
    </row>
    <row r="216" spans="1:9" x14ac:dyDescent="0.2">
      <c r="A216" s="12" t="s">
        <v>43</v>
      </c>
      <c r="B216" s="4">
        <v>179</v>
      </c>
      <c r="C216" s="42">
        <v>0.3</v>
      </c>
      <c r="D216" s="74">
        <v>154</v>
      </c>
      <c r="E216" s="73">
        <v>0.3</v>
      </c>
      <c r="F216" s="4">
        <v>0</v>
      </c>
      <c r="G216" s="42">
        <v>0</v>
      </c>
      <c r="H216" s="4">
        <v>25</v>
      </c>
      <c r="I216" s="42">
        <v>0.6</v>
      </c>
    </row>
    <row r="217" spans="1:9" x14ac:dyDescent="0.2">
      <c r="A217" s="12" t="s">
        <v>16</v>
      </c>
      <c r="B217" s="4">
        <v>26510</v>
      </c>
      <c r="C217" s="42">
        <v>44.3</v>
      </c>
      <c r="D217" s="74">
        <v>20897</v>
      </c>
      <c r="E217" s="73">
        <v>43.3</v>
      </c>
      <c r="F217" s="4">
        <v>3487</v>
      </c>
      <c r="G217" s="42">
        <v>47.4</v>
      </c>
      <c r="H217" s="4">
        <v>2126</v>
      </c>
      <c r="I217" s="42">
        <v>48.7</v>
      </c>
    </row>
    <row r="218" spans="1:9" x14ac:dyDescent="0.2">
      <c r="A218" s="12" t="s">
        <v>44</v>
      </c>
      <c r="B218" s="4">
        <v>2055</v>
      </c>
      <c r="C218" s="42">
        <v>3.4</v>
      </c>
      <c r="D218" s="74">
        <v>1242</v>
      </c>
      <c r="E218" s="73">
        <v>2.6</v>
      </c>
      <c r="F218" s="4">
        <v>311</v>
      </c>
      <c r="G218" s="42">
        <v>4.2</v>
      </c>
      <c r="H218" s="4">
        <v>502</v>
      </c>
      <c r="I218" s="42">
        <v>11.5</v>
      </c>
    </row>
    <row r="219" spans="1:9" x14ac:dyDescent="0.2">
      <c r="A219" s="12" t="s">
        <v>45</v>
      </c>
      <c r="B219" s="4">
        <v>31171</v>
      </c>
      <c r="C219" s="42">
        <v>52</v>
      </c>
      <c r="D219" s="74">
        <v>25903</v>
      </c>
      <c r="E219" s="73">
        <v>53.8</v>
      </c>
      <c r="F219" s="4">
        <v>3557</v>
      </c>
      <c r="G219" s="42">
        <v>48.4</v>
      </c>
      <c r="H219" s="4">
        <v>1711</v>
      </c>
      <c r="I219" s="42">
        <v>39.200000000000003</v>
      </c>
    </row>
    <row r="220" spans="1:9" x14ac:dyDescent="0.2">
      <c r="A220" s="38" t="s">
        <v>30</v>
      </c>
      <c r="B220" s="7">
        <v>59915</v>
      </c>
      <c r="C220" s="43">
        <v>100</v>
      </c>
      <c r="D220" s="75">
        <v>48196</v>
      </c>
      <c r="E220" s="81">
        <v>100</v>
      </c>
      <c r="F220" s="7">
        <v>7355</v>
      </c>
      <c r="G220" s="43">
        <v>100</v>
      </c>
      <c r="H220" s="7">
        <v>4365</v>
      </c>
      <c r="I220" s="43">
        <v>100</v>
      </c>
    </row>
    <row r="221" spans="1:9" x14ac:dyDescent="0.2">
      <c r="A221" s="23" t="s">
        <v>26</v>
      </c>
      <c r="B221" s="7"/>
      <c r="C221" s="43"/>
      <c r="D221" s="75"/>
      <c r="E221" s="81"/>
      <c r="F221" s="7"/>
      <c r="G221" s="43"/>
      <c r="H221" s="7"/>
      <c r="I221" s="43"/>
    </row>
    <row r="222" spans="1:9" x14ac:dyDescent="0.2">
      <c r="A222" s="12" t="s">
        <v>43</v>
      </c>
      <c r="B222" s="4">
        <v>85</v>
      </c>
      <c r="C222" s="42">
        <v>1.3</v>
      </c>
      <c r="D222" s="74">
        <v>85</v>
      </c>
      <c r="E222" s="73">
        <v>1.6</v>
      </c>
      <c r="F222" s="4">
        <v>0</v>
      </c>
      <c r="G222" s="42">
        <v>0</v>
      </c>
      <c r="H222" s="4">
        <v>0</v>
      </c>
      <c r="I222" s="42">
        <v>0</v>
      </c>
    </row>
    <row r="223" spans="1:9" x14ac:dyDescent="0.2">
      <c r="A223" s="12" t="s">
        <v>16</v>
      </c>
      <c r="B223" s="4">
        <v>2552</v>
      </c>
      <c r="C223" s="42">
        <v>38.700000000000003</v>
      </c>
      <c r="D223" s="74">
        <v>1894</v>
      </c>
      <c r="E223" s="73">
        <v>35.4</v>
      </c>
      <c r="F223" s="4">
        <v>500</v>
      </c>
      <c r="G223" s="42">
        <v>68.5</v>
      </c>
      <c r="H223" s="4">
        <v>159</v>
      </c>
      <c r="I223" s="42">
        <v>30.4</v>
      </c>
    </row>
    <row r="224" spans="1:9" x14ac:dyDescent="0.2">
      <c r="A224" s="12" t="s">
        <v>44</v>
      </c>
      <c r="B224" s="4">
        <v>362</v>
      </c>
      <c r="C224" s="42">
        <v>5.5</v>
      </c>
      <c r="D224" s="74">
        <v>288</v>
      </c>
      <c r="E224" s="73">
        <v>5.4</v>
      </c>
      <c r="F224" s="4">
        <v>28</v>
      </c>
      <c r="G224" s="42">
        <v>3.8</v>
      </c>
      <c r="H224" s="4">
        <v>45</v>
      </c>
      <c r="I224" s="42">
        <v>8.6</v>
      </c>
    </row>
    <row r="225" spans="1:9" x14ac:dyDescent="0.2">
      <c r="A225" s="12" t="s">
        <v>45</v>
      </c>
      <c r="B225" s="4">
        <v>3601</v>
      </c>
      <c r="C225" s="42">
        <v>54.6</v>
      </c>
      <c r="D225" s="74">
        <v>3080</v>
      </c>
      <c r="E225" s="73">
        <v>57.6</v>
      </c>
      <c r="F225" s="4">
        <v>203</v>
      </c>
      <c r="G225" s="42">
        <v>27.8</v>
      </c>
      <c r="H225" s="4">
        <v>318</v>
      </c>
      <c r="I225" s="42">
        <v>60.8</v>
      </c>
    </row>
    <row r="226" spans="1:9" x14ac:dyDescent="0.2">
      <c r="A226" s="38" t="s">
        <v>30</v>
      </c>
      <c r="B226" s="7">
        <v>6599</v>
      </c>
      <c r="C226" s="43">
        <v>100</v>
      </c>
      <c r="D226" s="75">
        <v>5347</v>
      </c>
      <c r="E226" s="81">
        <v>100</v>
      </c>
      <c r="F226" s="7">
        <v>730</v>
      </c>
      <c r="G226" s="43">
        <v>100</v>
      </c>
      <c r="H226" s="7">
        <v>523</v>
      </c>
      <c r="I226" s="43">
        <v>100</v>
      </c>
    </row>
    <row r="227" spans="1:9" x14ac:dyDescent="0.2">
      <c r="A227" s="23" t="s">
        <v>17</v>
      </c>
      <c r="B227" s="4"/>
      <c r="C227" s="42"/>
      <c r="D227" s="74"/>
      <c r="E227" s="73"/>
      <c r="F227" s="4"/>
      <c r="G227" s="42"/>
      <c r="H227" s="4"/>
      <c r="I227" s="42"/>
    </row>
    <row r="228" spans="1:9" x14ac:dyDescent="0.2">
      <c r="A228" s="12" t="s">
        <v>43</v>
      </c>
      <c r="B228" s="4">
        <v>71</v>
      </c>
      <c r="C228" s="42">
        <v>0.3</v>
      </c>
      <c r="D228" s="74">
        <v>56</v>
      </c>
      <c r="E228" s="73">
        <v>0.3</v>
      </c>
      <c r="F228" s="4">
        <v>0</v>
      </c>
      <c r="G228" s="42">
        <v>0</v>
      </c>
      <c r="H228" s="4">
        <v>15</v>
      </c>
      <c r="I228" s="42">
        <v>0.8</v>
      </c>
    </row>
    <row r="229" spans="1:9" x14ac:dyDescent="0.2">
      <c r="A229" s="12" t="s">
        <v>16</v>
      </c>
      <c r="B229" s="4">
        <v>7499</v>
      </c>
      <c r="C229" s="42">
        <v>31</v>
      </c>
      <c r="D229" s="74">
        <v>5239</v>
      </c>
      <c r="E229" s="73">
        <v>29.3</v>
      </c>
      <c r="F229" s="4">
        <v>1647</v>
      </c>
      <c r="G229" s="42">
        <v>37.299999999999997</v>
      </c>
      <c r="H229" s="4">
        <v>613</v>
      </c>
      <c r="I229" s="42">
        <v>32.799999999999997</v>
      </c>
    </row>
    <row r="230" spans="1:9" x14ac:dyDescent="0.2">
      <c r="A230" s="12" t="s">
        <v>44</v>
      </c>
      <c r="B230" s="4">
        <v>955</v>
      </c>
      <c r="C230" s="42">
        <v>3.9</v>
      </c>
      <c r="D230" s="74">
        <v>488</v>
      </c>
      <c r="E230" s="73">
        <v>2.7</v>
      </c>
      <c r="F230" s="4">
        <v>147</v>
      </c>
      <c r="G230" s="42">
        <v>3.3</v>
      </c>
      <c r="H230" s="4">
        <v>321</v>
      </c>
      <c r="I230" s="42">
        <v>17.2</v>
      </c>
    </row>
    <row r="231" spans="1:9" x14ac:dyDescent="0.2">
      <c r="A231" s="12" t="s">
        <v>45</v>
      </c>
      <c r="B231" s="4">
        <v>15661</v>
      </c>
      <c r="C231" s="42">
        <v>64.8</v>
      </c>
      <c r="D231" s="74">
        <v>12121</v>
      </c>
      <c r="E231" s="73">
        <v>67.7</v>
      </c>
      <c r="F231" s="4">
        <v>2620</v>
      </c>
      <c r="G231" s="42">
        <v>59.4</v>
      </c>
      <c r="H231" s="4">
        <v>921</v>
      </c>
      <c r="I231" s="42">
        <v>49.2</v>
      </c>
    </row>
    <row r="232" spans="1:9" x14ac:dyDescent="0.2">
      <c r="A232" s="38" t="s">
        <v>30</v>
      </c>
      <c r="B232" s="7">
        <v>24186</v>
      </c>
      <c r="C232" s="43">
        <v>100</v>
      </c>
      <c r="D232" s="75">
        <v>17904</v>
      </c>
      <c r="E232" s="81">
        <v>100</v>
      </c>
      <c r="F232" s="7">
        <v>4413</v>
      </c>
      <c r="G232" s="43">
        <v>100</v>
      </c>
      <c r="H232" s="7">
        <v>1870</v>
      </c>
      <c r="I232" s="43">
        <v>100</v>
      </c>
    </row>
    <row r="233" spans="1:9" x14ac:dyDescent="0.2">
      <c r="A233" s="23" t="s">
        <v>18</v>
      </c>
      <c r="B233" s="4"/>
      <c r="C233" s="42"/>
      <c r="D233" s="74"/>
      <c r="E233" s="73"/>
      <c r="F233" s="4"/>
      <c r="G233" s="42"/>
      <c r="H233" s="4"/>
      <c r="I233" s="42"/>
    </row>
    <row r="234" spans="1:9" x14ac:dyDescent="0.2">
      <c r="A234" s="12" t="s">
        <v>43</v>
      </c>
      <c r="B234" s="4">
        <v>24</v>
      </c>
      <c r="C234" s="42">
        <v>0.1</v>
      </c>
      <c r="D234" s="74">
        <v>14</v>
      </c>
      <c r="E234" s="73">
        <v>0</v>
      </c>
      <c r="F234" s="4">
        <v>0</v>
      </c>
      <c r="G234" s="42">
        <v>0</v>
      </c>
      <c r="H234" s="4">
        <v>10</v>
      </c>
      <c r="I234" s="42">
        <v>0.5</v>
      </c>
    </row>
    <row r="235" spans="1:9" x14ac:dyDescent="0.2">
      <c r="A235" s="12" t="s">
        <v>16</v>
      </c>
      <c r="B235" s="4">
        <v>16459</v>
      </c>
      <c r="C235" s="42">
        <v>56.5</v>
      </c>
      <c r="D235" s="74">
        <v>13764</v>
      </c>
      <c r="E235" s="73">
        <v>55.2</v>
      </c>
      <c r="F235" s="4">
        <v>1341</v>
      </c>
      <c r="G235" s="42">
        <v>60.6</v>
      </c>
      <c r="H235" s="4">
        <v>1353</v>
      </c>
      <c r="I235" s="42">
        <v>68.599999999999994</v>
      </c>
    </row>
    <row r="236" spans="1:9" x14ac:dyDescent="0.2">
      <c r="A236" s="12" t="s">
        <v>44</v>
      </c>
      <c r="B236" s="4">
        <v>738</v>
      </c>
      <c r="C236" s="42">
        <v>2.5</v>
      </c>
      <c r="D236" s="74">
        <v>466</v>
      </c>
      <c r="E236" s="73">
        <v>1.9</v>
      </c>
      <c r="F236" s="4">
        <v>136</v>
      </c>
      <c r="G236" s="42">
        <v>6.1</v>
      </c>
      <c r="H236" s="4">
        <v>136</v>
      </c>
      <c r="I236" s="42">
        <v>6.9</v>
      </c>
    </row>
    <row r="237" spans="1:9" x14ac:dyDescent="0.2">
      <c r="A237" s="12" t="s">
        <v>45</v>
      </c>
      <c r="B237" s="4">
        <v>11909</v>
      </c>
      <c r="C237" s="42">
        <v>40.9</v>
      </c>
      <c r="D237" s="74">
        <v>10702</v>
      </c>
      <c r="E237" s="73">
        <v>42.9</v>
      </c>
      <c r="F237" s="4">
        <v>734</v>
      </c>
      <c r="G237" s="42">
        <v>33.200000000000003</v>
      </c>
      <c r="H237" s="4">
        <v>472</v>
      </c>
      <c r="I237" s="42">
        <v>23.9</v>
      </c>
    </row>
    <row r="238" spans="1:9" x14ac:dyDescent="0.2">
      <c r="A238" s="38" t="s">
        <v>30</v>
      </c>
      <c r="B238" s="7">
        <v>29130</v>
      </c>
      <c r="C238" s="43">
        <v>100</v>
      </c>
      <c r="D238" s="75">
        <v>24946</v>
      </c>
      <c r="E238" s="81">
        <v>100</v>
      </c>
      <c r="F238" s="7">
        <v>2212</v>
      </c>
      <c r="G238" s="43">
        <v>100</v>
      </c>
      <c r="H238" s="7">
        <v>1972</v>
      </c>
      <c r="I238" s="43">
        <v>100</v>
      </c>
    </row>
    <row r="241" spans="1:9" ht="15" x14ac:dyDescent="0.25">
      <c r="A241" s="3" t="s">
        <v>57</v>
      </c>
      <c r="B241" s="29"/>
    </row>
    <row r="242" spans="1:9" ht="6.75" customHeight="1" x14ac:dyDescent="0.2"/>
    <row r="243" spans="1:9" x14ac:dyDescent="0.2">
      <c r="B243" s="281" t="s">
        <v>30</v>
      </c>
      <c r="C243" s="281"/>
      <c r="D243" s="282" t="s">
        <v>52</v>
      </c>
      <c r="E243" s="282"/>
      <c r="F243" s="281" t="s">
        <v>32</v>
      </c>
      <c r="G243" s="281"/>
      <c r="H243" s="281" t="s">
        <v>31</v>
      </c>
      <c r="I243" s="281"/>
    </row>
    <row r="244" spans="1:9" x14ac:dyDescent="0.2">
      <c r="A244" s="27"/>
      <c r="B244" s="37" t="s">
        <v>15</v>
      </c>
      <c r="C244" s="37" t="s">
        <v>53</v>
      </c>
      <c r="D244" s="267" t="s">
        <v>15</v>
      </c>
      <c r="E244" s="267" t="s">
        <v>53</v>
      </c>
      <c r="F244" s="37" t="s">
        <v>15</v>
      </c>
      <c r="G244" s="37" t="s">
        <v>53</v>
      </c>
      <c r="H244" s="37" t="s">
        <v>15</v>
      </c>
      <c r="I244" s="37" t="s">
        <v>53</v>
      </c>
    </row>
    <row r="245" spans="1:9" x14ac:dyDescent="0.2">
      <c r="A245" s="23" t="s">
        <v>39</v>
      </c>
      <c r="B245" s="36"/>
      <c r="C245" s="36"/>
      <c r="D245" s="80"/>
      <c r="E245" s="80"/>
      <c r="F245" s="36"/>
      <c r="G245" s="36"/>
      <c r="H245" s="36"/>
      <c r="I245" s="36"/>
    </row>
    <row r="246" spans="1:9" x14ac:dyDescent="0.2">
      <c r="A246" s="12" t="s">
        <v>43</v>
      </c>
      <c r="B246" s="4">
        <v>220</v>
      </c>
      <c r="C246" s="42">
        <v>0.4</v>
      </c>
      <c r="D246" s="74">
        <v>190</v>
      </c>
      <c r="E246" s="73">
        <v>0.4</v>
      </c>
      <c r="F246" s="4">
        <v>8</v>
      </c>
      <c r="G246" s="42">
        <v>0.1</v>
      </c>
      <c r="H246" s="4">
        <v>22</v>
      </c>
      <c r="I246" s="42">
        <v>0.5</v>
      </c>
    </row>
    <row r="247" spans="1:9" x14ac:dyDescent="0.2">
      <c r="A247" s="12" t="s">
        <v>16</v>
      </c>
      <c r="B247" s="4">
        <v>29922</v>
      </c>
      <c r="C247" s="42">
        <v>47.8</v>
      </c>
      <c r="D247" s="74">
        <v>23329</v>
      </c>
      <c r="E247" s="73">
        <v>46.3</v>
      </c>
      <c r="F247" s="4">
        <v>4385</v>
      </c>
      <c r="G247" s="42">
        <v>58.9</v>
      </c>
      <c r="H247" s="4">
        <v>2208</v>
      </c>
      <c r="I247" s="42">
        <v>45.9</v>
      </c>
    </row>
    <row r="248" spans="1:9" x14ac:dyDescent="0.2">
      <c r="A248" s="12" t="s">
        <v>44</v>
      </c>
      <c r="B248" s="4">
        <v>2120</v>
      </c>
      <c r="C248" s="42">
        <v>3.4</v>
      </c>
      <c r="D248" s="74">
        <v>1111</v>
      </c>
      <c r="E248" s="73">
        <v>2.2000000000000002</v>
      </c>
      <c r="F248" s="4">
        <v>346</v>
      </c>
      <c r="G248" s="42">
        <v>4.5999999999999996</v>
      </c>
      <c r="H248" s="4">
        <v>664</v>
      </c>
      <c r="I248" s="42">
        <v>13</v>
      </c>
    </row>
    <row r="249" spans="1:9" x14ac:dyDescent="0.2">
      <c r="A249" s="12" t="s">
        <v>45</v>
      </c>
      <c r="B249" s="4">
        <v>30353</v>
      </c>
      <c r="C249" s="42">
        <v>48.5</v>
      </c>
      <c r="D249" s="74">
        <v>25729</v>
      </c>
      <c r="E249" s="73">
        <v>51.1</v>
      </c>
      <c r="F249" s="4">
        <v>2712</v>
      </c>
      <c r="G249" s="42">
        <v>36.4</v>
      </c>
      <c r="H249" s="4">
        <v>1912</v>
      </c>
      <c r="I249" s="42">
        <v>39.799999999999997</v>
      </c>
    </row>
    <row r="250" spans="1:9" x14ac:dyDescent="0.2">
      <c r="A250" s="38" t="s">
        <v>30</v>
      </c>
      <c r="B250" s="7">
        <v>62615</v>
      </c>
      <c r="C250" s="43">
        <v>100</v>
      </c>
      <c r="D250" s="75">
        <v>50359</v>
      </c>
      <c r="E250" s="81">
        <v>100</v>
      </c>
      <c r="F250" s="7">
        <v>7451</v>
      </c>
      <c r="G250" s="43">
        <v>100</v>
      </c>
      <c r="H250" s="7">
        <v>4806</v>
      </c>
      <c r="I250" s="43">
        <v>100</v>
      </c>
    </row>
    <row r="251" spans="1:9" x14ac:dyDescent="0.2">
      <c r="A251" s="23" t="s">
        <v>26</v>
      </c>
      <c r="B251" s="7"/>
      <c r="C251" s="43"/>
      <c r="D251" s="75"/>
      <c r="E251" s="81"/>
      <c r="F251" s="7"/>
      <c r="G251" s="43"/>
      <c r="H251" s="7"/>
      <c r="I251" s="43"/>
    </row>
    <row r="252" spans="1:9" x14ac:dyDescent="0.2">
      <c r="A252" s="12" t="s">
        <v>43</v>
      </c>
      <c r="B252" s="4">
        <v>117</v>
      </c>
      <c r="C252" s="42">
        <v>1.8</v>
      </c>
      <c r="D252" s="74">
        <v>117</v>
      </c>
      <c r="E252" s="73">
        <v>2.2000000000000002</v>
      </c>
      <c r="F252" s="4">
        <v>0</v>
      </c>
      <c r="G252" s="42">
        <v>0</v>
      </c>
      <c r="H252" s="4">
        <v>0</v>
      </c>
      <c r="I252" s="42">
        <v>0</v>
      </c>
    </row>
    <row r="253" spans="1:9" x14ac:dyDescent="0.2">
      <c r="A253" s="12" t="s">
        <v>16</v>
      </c>
      <c r="B253" s="4">
        <v>2528</v>
      </c>
      <c r="C253" s="42">
        <v>39.1</v>
      </c>
      <c r="D253" s="74">
        <v>1694</v>
      </c>
      <c r="E253" s="73">
        <v>32.5</v>
      </c>
      <c r="F253" s="4">
        <v>633</v>
      </c>
      <c r="G253" s="42">
        <v>87</v>
      </c>
      <c r="H253" s="4">
        <v>201</v>
      </c>
      <c r="I253" s="42">
        <v>37.6</v>
      </c>
    </row>
    <row r="254" spans="1:9" x14ac:dyDescent="0.2">
      <c r="A254" s="12" t="s">
        <v>44</v>
      </c>
      <c r="B254" s="4">
        <v>330</v>
      </c>
      <c r="C254" s="42">
        <v>5.0999999999999996</v>
      </c>
      <c r="D254" s="74">
        <v>236</v>
      </c>
      <c r="E254" s="73">
        <v>4.5</v>
      </c>
      <c r="F254" s="4">
        <v>32</v>
      </c>
      <c r="G254" s="42">
        <v>4.4000000000000004</v>
      </c>
      <c r="H254" s="4">
        <v>63</v>
      </c>
      <c r="I254" s="42">
        <v>11.8</v>
      </c>
    </row>
    <row r="255" spans="1:9" x14ac:dyDescent="0.2">
      <c r="A255" s="12" t="s">
        <v>45</v>
      </c>
      <c r="B255" s="4">
        <v>3492</v>
      </c>
      <c r="C255" s="42">
        <v>54</v>
      </c>
      <c r="D255" s="74">
        <v>3158</v>
      </c>
      <c r="E255" s="73">
        <v>60.7</v>
      </c>
      <c r="F255" s="4">
        <v>63</v>
      </c>
      <c r="G255" s="42">
        <v>8.6999999999999993</v>
      </c>
      <c r="H255" s="4">
        <v>271</v>
      </c>
      <c r="I255" s="42">
        <v>50.7</v>
      </c>
    </row>
    <row r="256" spans="1:9" x14ac:dyDescent="0.2">
      <c r="A256" s="38" t="s">
        <v>30</v>
      </c>
      <c r="B256" s="7">
        <v>6467</v>
      </c>
      <c r="C256" s="43">
        <v>100</v>
      </c>
      <c r="D256" s="75">
        <v>5205</v>
      </c>
      <c r="E256" s="81">
        <v>100</v>
      </c>
      <c r="F256" s="7">
        <v>728</v>
      </c>
      <c r="G256" s="43">
        <v>100</v>
      </c>
      <c r="H256" s="7">
        <v>535</v>
      </c>
      <c r="I256" s="43">
        <v>100</v>
      </c>
    </row>
    <row r="257" spans="1:9" x14ac:dyDescent="0.2">
      <c r="A257" s="23" t="s">
        <v>17</v>
      </c>
      <c r="B257" s="4"/>
      <c r="C257" s="42"/>
      <c r="D257" s="74"/>
      <c r="E257" s="73"/>
      <c r="F257" s="4"/>
      <c r="G257" s="42"/>
      <c r="H257" s="4"/>
      <c r="I257" s="42"/>
    </row>
    <row r="258" spans="1:9" x14ac:dyDescent="0.2">
      <c r="A258" s="12" t="s">
        <v>43</v>
      </c>
      <c r="B258" s="4">
        <v>87</v>
      </c>
      <c r="C258" s="42">
        <v>0.4</v>
      </c>
      <c r="D258" s="74">
        <v>57</v>
      </c>
      <c r="E258" s="73">
        <v>0.3</v>
      </c>
      <c r="F258" s="4">
        <v>8</v>
      </c>
      <c r="G258" s="42">
        <v>0.2</v>
      </c>
      <c r="H258" s="4">
        <v>22</v>
      </c>
      <c r="I258" s="42">
        <v>1.1000000000000001</v>
      </c>
    </row>
    <row r="259" spans="1:9" x14ac:dyDescent="0.2">
      <c r="A259" s="12" t="s">
        <v>16</v>
      </c>
      <c r="B259" s="4">
        <v>8268</v>
      </c>
      <c r="C259" s="42">
        <v>33.799999999999997</v>
      </c>
      <c r="D259" s="74">
        <v>5855</v>
      </c>
      <c r="E259" s="73">
        <v>32.4</v>
      </c>
      <c r="F259" s="4">
        <v>1904</v>
      </c>
      <c r="G259" s="42">
        <v>43.7</v>
      </c>
      <c r="H259" s="4">
        <v>510</v>
      </c>
      <c r="I259" s="42">
        <v>25.2</v>
      </c>
    </row>
    <row r="260" spans="1:9" x14ac:dyDescent="0.2">
      <c r="A260" s="12" t="s">
        <v>44</v>
      </c>
      <c r="B260" s="4">
        <v>947</v>
      </c>
      <c r="C260" s="42">
        <v>3.9</v>
      </c>
      <c r="D260" s="74">
        <v>374</v>
      </c>
      <c r="E260" s="73">
        <v>2.1</v>
      </c>
      <c r="F260" s="4">
        <v>185</v>
      </c>
      <c r="G260" s="42">
        <v>4.2</v>
      </c>
      <c r="H260" s="4">
        <v>388</v>
      </c>
      <c r="I260" s="42">
        <v>19.100000000000001</v>
      </c>
    </row>
    <row r="261" spans="1:9" x14ac:dyDescent="0.2">
      <c r="A261" s="12" t="s">
        <v>45</v>
      </c>
      <c r="B261" s="4">
        <v>15151</v>
      </c>
      <c r="C261" s="42">
        <v>62</v>
      </c>
      <c r="D261" s="74">
        <v>11789</v>
      </c>
      <c r="E261" s="73">
        <v>65.2</v>
      </c>
      <c r="F261" s="4">
        <v>2256</v>
      </c>
      <c r="G261" s="42">
        <v>51.8</v>
      </c>
      <c r="H261" s="4">
        <v>1107</v>
      </c>
      <c r="I261" s="42">
        <v>54.6</v>
      </c>
    </row>
    <row r="262" spans="1:9" x14ac:dyDescent="0.2">
      <c r="A262" s="38" t="s">
        <v>30</v>
      </c>
      <c r="B262" s="7">
        <v>24454</v>
      </c>
      <c r="C262" s="43">
        <v>100</v>
      </c>
      <c r="D262" s="75">
        <v>18074</v>
      </c>
      <c r="E262" s="81">
        <v>100</v>
      </c>
      <c r="F262" s="7">
        <v>4353</v>
      </c>
      <c r="G262" s="43">
        <v>100</v>
      </c>
      <c r="H262" s="7">
        <v>2027</v>
      </c>
      <c r="I262" s="43">
        <v>100</v>
      </c>
    </row>
    <row r="263" spans="1:9" x14ac:dyDescent="0.2">
      <c r="A263" s="23" t="s">
        <v>18</v>
      </c>
      <c r="B263" s="4"/>
      <c r="C263" s="42"/>
      <c r="D263" s="74"/>
      <c r="E263" s="73"/>
      <c r="F263" s="4"/>
      <c r="G263" s="42"/>
      <c r="H263" s="4"/>
      <c r="I263" s="42"/>
    </row>
    <row r="264" spans="1:9" x14ac:dyDescent="0.2">
      <c r="A264" s="12" t="s">
        <v>43</v>
      </c>
      <c r="B264" s="4">
        <v>16</v>
      </c>
      <c r="C264" s="42">
        <v>0.1</v>
      </c>
      <c r="D264" s="74">
        <v>16</v>
      </c>
      <c r="E264" s="73">
        <v>0.1</v>
      </c>
      <c r="F264" s="4">
        <v>0</v>
      </c>
      <c r="G264" s="42">
        <v>0</v>
      </c>
      <c r="H264" s="4">
        <v>0</v>
      </c>
      <c r="I264" s="42">
        <v>0</v>
      </c>
    </row>
    <row r="265" spans="1:9" x14ac:dyDescent="0.2">
      <c r="A265" s="12" t="s">
        <v>16</v>
      </c>
      <c r="B265" s="4">
        <v>19126</v>
      </c>
      <c r="C265" s="42">
        <v>60.3</v>
      </c>
      <c r="D265" s="74">
        <v>15780</v>
      </c>
      <c r="E265" s="73">
        <v>58.3</v>
      </c>
      <c r="F265" s="4">
        <v>1848</v>
      </c>
      <c r="G265" s="42">
        <v>78</v>
      </c>
      <c r="H265" s="4">
        <v>1498</v>
      </c>
      <c r="I265" s="42">
        <v>66.8</v>
      </c>
    </row>
    <row r="266" spans="1:9" x14ac:dyDescent="0.2">
      <c r="A266" s="12" t="s">
        <v>44</v>
      </c>
      <c r="B266" s="4">
        <v>843</v>
      </c>
      <c r="C266" s="42">
        <v>2.7</v>
      </c>
      <c r="D266" s="74">
        <v>502</v>
      </c>
      <c r="E266" s="73">
        <v>1.9</v>
      </c>
      <c r="F266" s="4">
        <v>129</v>
      </c>
      <c r="G266" s="42">
        <v>5.4</v>
      </c>
      <c r="H266" s="4">
        <v>213</v>
      </c>
      <c r="I266" s="42">
        <v>9.5</v>
      </c>
    </row>
    <row r="267" spans="1:9" x14ac:dyDescent="0.2">
      <c r="A267" s="12" t="s">
        <v>45</v>
      </c>
      <c r="B267" s="4">
        <v>11709</v>
      </c>
      <c r="C267" s="42">
        <v>36.9</v>
      </c>
      <c r="D267" s="74">
        <v>10782</v>
      </c>
      <c r="E267" s="73">
        <v>39.799999999999997</v>
      </c>
      <c r="F267" s="4">
        <v>393</v>
      </c>
      <c r="G267" s="42">
        <v>16.600000000000001</v>
      </c>
      <c r="H267" s="4">
        <v>533</v>
      </c>
      <c r="I267" s="42">
        <v>23.8</v>
      </c>
    </row>
    <row r="268" spans="1:9" x14ac:dyDescent="0.2">
      <c r="A268" s="38" t="s">
        <v>30</v>
      </c>
      <c r="B268" s="7">
        <v>31694</v>
      </c>
      <c r="C268" s="43">
        <v>100</v>
      </c>
      <c r="D268" s="75">
        <v>27080</v>
      </c>
      <c r="E268" s="81">
        <v>100</v>
      </c>
      <c r="F268" s="7">
        <v>2370</v>
      </c>
      <c r="G268" s="43">
        <v>100</v>
      </c>
      <c r="H268" s="7">
        <v>2244</v>
      </c>
      <c r="I268" s="43">
        <v>100</v>
      </c>
    </row>
    <row r="269" spans="1:9" x14ac:dyDescent="0.2">
      <c r="A269" s="32"/>
      <c r="B269" s="7"/>
      <c r="C269" s="43"/>
      <c r="D269" s="7"/>
      <c r="E269" s="43"/>
      <c r="F269" s="7"/>
      <c r="G269" s="43"/>
      <c r="H269" s="7"/>
      <c r="I269" s="43"/>
    </row>
    <row r="271" spans="1:9" ht="15" x14ac:dyDescent="0.25">
      <c r="A271" s="3" t="s">
        <v>56</v>
      </c>
      <c r="B271" s="29"/>
    </row>
    <row r="272" spans="1:9" ht="6.75" customHeight="1" x14ac:dyDescent="0.2"/>
    <row r="273" spans="1:9" x14ac:dyDescent="0.2">
      <c r="B273" s="281" t="s">
        <v>30</v>
      </c>
      <c r="C273" s="281"/>
      <c r="D273" s="282" t="s">
        <v>52</v>
      </c>
      <c r="E273" s="282"/>
      <c r="F273" s="281" t="s">
        <v>32</v>
      </c>
      <c r="G273" s="281"/>
      <c r="H273" s="281" t="s">
        <v>31</v>
      </c>
      <c r="I273" s="281"/>
    </row>
    <row r="274" spans="1:9" x14ac:dyDescent="0.2">
      <c r="A274" s="27"/>
      <c r="B274" s="37" t="s">
        <v>15</v>
      </c>
      <c r="C274" s="37" t="s">
        <v>53</v>
      </c>
      <c r="D274" s="267" t="s">
        <v>15</v>
      </c>
      <c r="E274" s="267" t="s">
        <v>53</v>
      </c>
      <c r="F274" s="37" t="s">
        <v>15</v>
      </c>
      <c r="G274" s="37" t="s">
        <v>53</v>
      </c>
      <c r="H274" s="37" t="s">
        <v>15</v>
      </c>
      <c r="I274" s="37" t="s">
        <v>53</v>
      </c>
    </row>
    <row r="275" spans="1:9" x14ac:dyDescent="0.2">
      <c r="A275" s="23" t="s">
        <v>39</v>
      </c>
      <c r="B275" s="36"/>
      <c r="C275" s="36"/>
      <c r="D275" s="80"/>
      <c r="E275" s="80"/>
      <c r="F275" s="36"/>
      <c r="G275" s="36"/>
      <c r="H275" s="36"/>
      <c r="I275" s="36"/>
    </row>
    <row r="276" spans="1:9" x14ac:dyDescent="0.2">
      <c r="A276" s="12" t="s">
        <v>43</v>
      </c>
      <c r="B276" s="4">
        <v>133</v>
      </c>
      <c r="C276" s="42">
        <v>2E-3</v>
      </c>
      <c r="D276" s="74">
        <v>98</v>
      </c>
      <c r="E276" s="73">
        <v>2E-3</v>
      </c>
      <c r="F276" s="4">
        <v>5</v>
      </c>
      <c r="G276" s="42">
        <v>1E-3</v>
      </c>
      <c r="H276" s="4">
        <v>30</v>
      </c>
      <c r="I276" s="42">
        <v>6.0000000000000001E-3</v>
      </c>
    </row>
    <row r="277" spans="1:9" x14ac:dyDescent="0.2">
      <c r="A277" s="12" t="s">
        <v>16</v>
      </c>
      <c r="B277" s="4">
        <v>32350</v>
      </c>
      <c r="C277" s="42">
        <v>0.51200000000000001</v>
      </c>
      <c r="D277" s="74">
        <v>24525</v>
      </c>
      <c r="E277" s="73">
        <v>0.49299999999999999</v>
      </c>
      <c r="F277" s="4">
        <v>5435</v>
      </c>
      <c r="G277" s="42">
        <v>0.66</v>
      </c>
      <c r="H277" s="4">
        <v>2390</v>
      </c>
      <c r="I277" s="42">
        <v>0.47099999999999997</v>
      </c>
    </row>
    <row r="278" spans="1:9" x14ac:dyDescent="0.2">
      <c r="A278" s="12" t="s">
        <v>44</v>
      </c>
      <c r="B278" s="4">
        <v>2229</v>
      </c>
      <c r="C278" s="42">
        <v>3.5000000000000003E-2</v>
      </c>
      <c r="D278" s="74">
        <v>1108</v>
      </c>
      <c r="E278" s="73">
        <v>2.1999999999999999E-2</v>
      </c>
      <c r="F278" s="4">
        <v>462</v>
      </c>
      <c r="G278" s="42">
        <v>5.6000000000000001E-2</v>
      </c>
      <c r="H278" s="4">
        <v>658</v>
      </c>
      <c r="I278" s="42">
        <v>0.13</v>
      </c>
    </row>
    <row r="279" spans="1:9" x14ac:dyDescent="0.2">
      <c r="A279" s="12" t="s">
        <v>45</v>
      </c>
      <c r="B279" s="4">
        <v>28361</v>
      </c>
      <c r="C279" s="42">
        <v>0.45</v>
      </c>
      <c r="D279" s="74">
        <v>24028</v>
      </c>
      <c r="E279" s="73">
        <v>0.48299999999999998</v>
      </c>
      <c r="F279" s="4">
        <v>2336</v>
      </c>
      <c r="G279" s="42">
        <v>0.28299999999999997</v>
      </c>
      <c r="H279" s="4">
        <v>1997</v>
      </c>
      <c r="I279" s="42">
        <v>0.39300000000000002</v>
      </c>
    </row>
    <row r="280" spans="1:9" x14ac:dyDescent="0.2">
      <c r="A280" s="38" t="s">
        <v>30</v>
      </c>
      <c r="B280" s="7">
        <v>63073</v>
      </c>
      <c r="C280" s="43">
        <v>100</v>
      </c>
      <c r="D280" s="75">
        <v>49760</v>
      </c>
      <c r="E280" s="81">
        <v>100</v>
      </c>
      <c r="F280" s="7">
        <v>8238</v>
      </c>
      <c r="G280" s="43">
        <v>100</v>
      </c>
      <c r="H280" s="7">
        <v>5075</v>
      </c>
      <c r="I280" s="43">
        <v>100</v>
      </c>
    </row>
    <row r="281" spans="1:9" x14ac:dyDescent="0.2">
      <c r="A281" s="23" t="s">
        <v>26</v>
      </c>
      <c r="B281" s="7"/>
      <c r="C281" s="43"/>
      <c r="D281" s="75"/>
      <c r="E281" s="81"/>
      <c r="F281" s="7"/>
      <c r="G281" s="43"/>
      <c r="H281" s="7"/>
      <c r="I281" s="43"/>
    </row>
    <row r="282" spans="1:9" x14ac:dyDescent="0.2">
      <c r="A282" s="12" t="s">
        <v>43</v>
      </c>
      <c r="B282" s="4">
        <v>51</v>
      </c>
      <c r="C282" s="42">
        <v>8.9999999999999993E-3</v>
      </c>
      <c r="D282" s="74">
        <v>51</v>
      </c>
      <c r="E282" s="73">
        <v>1.0999999999999999E-2</v>
      </c>
      <c r="F282" s="4">
        <v>0</v>
      </c>
      <c r="G282" s="42">
        <v>0</v>
      </c>
      <c r="H282" s="4">
        <v>0</v>
      </c>
      <c r="I282" s="42">
        <v>0</v>
      </c>
    </row>
    <row r="283" spans="1:9" x14ac:dyDescent="0.2">
      <c r="A283" s="12" t="s">
        <v>16</v>
      </c>
      <c r="B283" s="4">
        <v>2581</v>
      </c>
      <c r="C283" s="42">
        <v>0.432</v>
      </c>
      <c r="D283" s="74">
        <v>1612</v>
      </c>
      <c r="E283" s="73">
        <v>0.34899999999999998</v>
      </c>
      <c r="F283" s="4">
        <v>739</v>
      </c>
      <c r="G283" s="42">
        <v>0.86399999999999999</v>
      </c>
      <c r="H283" s="4">
        <v>230</v>
      </c>
      <c r="I283" s="42">
        <v>0.46600000000000003</v>
      </c>
    </row>
    <row r="284" spans="1:9" x14ac:dyDescent="0.2">
      <c r="A284" s="12" t="s">
        <v>44</v>
      </c>
      <c r="B284" s="4">
        <v>330</v>
      </c>
      <c r="C284" s="42">
        <v>5.5E-2</v>
      </c>
      <c r="D284" s="74">
        <v>222</v>
      </c>
      <c r="E284" s="73">
        <v>4.8000000000000001E-2</v>
      </c>
      <c r="F284" s="4">
        <v>57</v>
      </c>
      <c r="G284" s="42">
        <v>6.6000000000000003E-2</v>
      </c>
      <c r="H284" s="4">
        <v>51</v>
      </c>
      <c r="I284" s="42">
        <v>0.10299999999999999</v>
      </c>
    </row>
    <row r="285" spans="1:9" x14ac:dyDescent="0.2">
      <c r="A285" s="12" t="s">
        <v>45</v>
      </c>
      <c r="B285" s="4">
        <v>3006</v>
      </c>
      <c r="C285" s="42">
        <v>0.504</v>
      </c>
      <c r="D285" s="74">
        <v>2733</v>
      </c>
      <c r="E285" s="73">
        <v>0.59199999999999997</v>
      </c>
      <c r="F285" s="4">
        <v>60</v>
      </c>
      <c r="G285" s="42">
        <v>7.0000000000000007E-2</v>
      </c>
      <c r="H285" s="4">
        <v>213</v>
      </c>
      <c r="I285" s="42">
        <v>0.43099999999999999</v>
      </c>
    </row>
    <row r="286" spans="1:9" x14ac:dyDescent="0.2">
      <c r="A286" s="38" t="s">
        <v>30</v>
      </c>
      <c r="B286" s="7">
        <v>5968</v>
      </c>
      <c r="C286" s="43">
        <v>100</v>
      </c>
      <c r="D286" s="75">
        <v>4619</v>
      </c>
      <c r="E286" s="81">
        <v>100</v>
      </c>
      <c r="F286" s="7">
        <v>855</v>
      </c>
      <c r="G286" s="43">
        <v>100</v>
      </c>
      <c r="H286" s="7">
        <v>495</v>
      </c>
      <c r="I286" s="43">
        <v>100</v>
      </c>
    </row>
    <row r="287" spans="1:9" x14ac:dyDescent="0.2">
      <c r="A287" s="23" t="s">
        <v>17</v>
      </c>
      <c r="B287" s="4"/>
      <c r="C287" s="42"/>
      <c r="D287" s="74"/>
      <c r="E287" s="73"/>
      <c r="F287" s="4"/>
      <c r="G287" s="42"/>
      <c r="H287" s="4"/>
      <c r="I287" s="42"/>
    </row>
    <row r="288" spans="1:9" x14ac:dyDescent="0.2">
      <c r="A288" s="12" t="s">
        <v>43</v>
      </c>
      <c r="B288" s="4">
        <v>58</v>
      </c>
      <c r="C288" s="42">
        <v>2E-3</v>
      </c>
      <c r="D288" s="74">
        <v>38</v>
      </c>
      <c r="E288" s="73">
        <v>2E-3</v>
      </c>
      <c r="F288" s="4">
        <v>0</v>
      </c>
      <c r="G288" s="42">
        <v>0</v>
      </c>
      <c r="H288" s="4">
        <v>20</v>
      </c>
      <c r="I288" s="42">
        <v>8.9999999999999993E-3</v>
      </c>
    </row>
    <row r="289" spans="1:9" x14ac:dyDescent="0.2">
      <c r="A289" s="12" t="s">
        <v>16</v>
      </c>
      <c r="B289" s="4">
        <v>9038</v>
      </c>
      <c r="C289" s="42">
        <v>0.36899999999999999</v>
      </c>
      <c r="D289" s="74">
        <v>5837</v>
      </c>
      <c r="E289" s="73">
        <v>0.33200000000000002</v>
      </c>
      <c r="F289" s="4">
        <v>2634</v>
      </c>
      <c r="G289" s="42">
        <v>0.55600000000000005</v>
      </c>
      <c r="H289" s="4">
        <v>567</v>
      </c>
      <c r="I289" s="42">
        <v>0.25600000000000001</v>
      </c>
    </row>
    <row r="290" spans="1:9" x14ac:dyDescent="0.2">
      <c r="A290" s="12" t="s">
        <v>44</v>
      </c>
      <c r="B290" s="4">
        <v>1110</v>
      </c>
      <c r="C290" s="42">
        <v>4.4999999999999998E-2</v>
      </c>
      <c r="D290" s="74">
        <v>454</v>
      </c>
      <c r="E290" s="73">
        <v>2.5999999999999999E-2</v>
      </c>
      <c r="F290" s="4">
        <v>239</v>
      </c>
      <c r="G290" s="42">
        <v>0.05</v>
      </c>
      <c r="H290" s="4">
        <v>417</v>
      </c>
      <c r="I290" s="42">
        <v>0.188</v>
      </c>
    </row>
    <row r="291" spans="1:9" x14ac:dyDescent="0.2">
      <c r="A291" s="12" t="s">
        <v>45</v>
      </c>
      <c r="B291" s="4">
        <v>14308</v>
      </c>
      <c r="C291" s="42">
        <v>0.58399999999999996</v>
      </c>
      <c r="D291" s="74">
        <v>11231</v>
      </c>
      <c r="E291" s="73">
        <v>0.64</v>
      </c>
      <c r="F291" s="4">
        <v>1869</v>
      </c>
      <c r="G291" s="42">
        <v>0.39400000000000002</v>
      </c>
      <c r="H291" s="4">
        <v>1208</v>
      </c>
      <c r="I291" s="42">
        <v>0.54600000000000004</v>
      </c>
    </row>
    <row r="292" spans="1:9" x14ac:dyDescent="0.2">
      <c r="A292" s="38" t="s">
        <v>30</v>
      </c>
      <c r="B292" s="7">
        <v>24514</v>
      </c>
      <c r="C292" s="43">
        <v>100</v>
      </c>
      <c r="D292" s="75">
        <v>17560</v>
      </c>
      <c r="E292" s="81">
        <v>100</v>
      </c>
      <c r="F292" s="7">
        <v>4741</v>
      </c>
      <c r="G292" s="43">
        <v>100</v>
      </c>
      <c r="H292" s="7">
        <v>2212</v>
      </c>
      <c r="I292" s="43">
        <v>100</v>
      </c>
    </row>
    <row r="293" spans="1:9" x14ac:dyDescent="0.2">
      <c r="A293" s="23" t="s">
        <v>18</v>
      </c>
      <c r="B293" s="4"/>
      <c r="C293" s="42"/>
      <c r="D293" s="74"/>
      <c r="E293" s="73"/>
      <c r="F293" s="4"/>
      <c r="G293" s="42"/>
      <c r="H293" s="4"/>
      <c r="I293" s="42"/>
    </row>
    <row r="294" spans="1:9" x14ac:dyDescent="0.2">
      <c r="A294" s="12" t="s">
        <v>43</v>
      </c>
      <c r="B294" s="4">
        <v>24</v>
      </c>
      <c r="C294" s="42">
        <v>1E-3</v>
      </c>
      <c r="D294" s="74">
        <v>9</v>
      </c>
      <c r="E294" s="73">
        <v>0</v>
      </c>
      <c r="F294" s="4">
        <v>5</v>
      </c>
      <c r="G294" s="42">
        <v>2E-3</v>
      </c>
      <c r="H294" s="4">
        <v>10</v>
      </c>
      <c r="I294" s="42">
        <v>4.0000000000000001E-3</v>
      </c>
    </row>
    <row r="295" spans="1:9" x14ac:dyDescent="0.2">
      <c r="A295" s="12" t="s">
        <v>16</v>
      </c>
      <c r="B295" s="4">
        <v>20732</v>
      </c>
      <c r="C295" s="42">
        <v>0.63600000000000001</v>
      </c>
      <c r="D295" s="74">
        <v>17077</v>
      </c>
      <c r="E295" s="73">
        <v>0.61899999999999999</v>
      </c>
      <c r="F295" s="4">
        <v>2063</v>
      </c>
      <c r="G295" s="42">
        <v>0.78100000000000003</v>
      </c>
      <c r="H295" s="4">
        <v>1592</v>
      </c>
      <c r="I295" s="42">
        <v>0.67200000000000004</v>
      </c>
    </row>
    <row r="296" spans="1:9" x14ac:dyDescent="0.2">
      <c r="A296" s="12" t="s">
        <v>44</v>
      </c>
      <c r="B296" s="4">
        <v>789</v>
      </c>
      <c r="C296" s="42">
        <v>2.4E-2</v>
      </c>
      <c r="D296" s="74">
        <v>432</v>
      </c>
      <c r="E296" s="73">
        <v>1.6E-2</v>
      </c>
      <c r="F296" s="4">
        <v>167</v>
      </c>
      <c r="G296" s="42">
        <v>6.3E-2</v>
      </c>
      <c r="H296" s="4">
        <v>191</v>
      </c>
      <c r="I296" s="42">
        <v>0.08</v>
      </c>
    </row>
    <row r="297" spans="1:9" x14ac:dyDescent="0.2">
      <c r="A297" s="12" t="s">
        <v>45</v>
      </c>
      <c r="B297" s="4">
        <v>11046</v>
      </c>
      <c r="C297" s="42">
        <v>0.33900000000000002</v>
      </c>
      <c r="D297" s="74">
        <v>10064</v>
      </c>
      <c r="E297" s="73">
        <v>0.36499999999999999</v>
      </c>
      <c r="F297" s="4">
        <v>407</v>
      </c>
      <c r="G297" s="42">
        <v>0.154</v>
      </c>
      <c r="H297" s="4">
        <v>576</v>
      </c>
      <c r="I297" s="42">
        <v>0.24299999999999999</v>
      </c>
    </row>
    <row r="298" spans="1:9" x14ac:dyDescent="0.2">
      <c r="A298" s="38" t="s">
        <v>30</v>
      </c>
      <c r="B298" s="7">
        <v>32591</v>
      </c>
      <c r="C298" s="43">
        <v>100</v>
      </c>
      <c r="D298" s="75">
        <v>27581</v>
      </c>
      <c r="E298" s="81">
        <v>100</v>
      </c>
      <c r="F298" s="7">
        <v>2642</v>
      </c>
      <c r="G298" s="43">
        <v>100</v>
      </c>
      <c r="H298" s="7">
        <v>2369</v>
      </c>
      <c r="I298" s="43">
        <v>100</v>
      </c>
    </row>
    <row r="301" spans="1:9" ht="15" x14ac:dyDescent="0.25">
      <c r="A301" s="3" t="s">
        <v>55</v>
      </c>
      <c r="B301" s="29"/>
    </row>
    <row r="302" spans="1:9" ht="6.75" customHeight="1" x14ac:dyDescent="0.2"/>
    <row r="303" spans="1:9" x14ac:dyDescent="0.2">
      <c r="B303" s="281" t="s">
        <v>30</v>
      </c>
      <c r="C303" s="281"/>
      <c r="D303" s="282" t="s">
        <v>52</v>
      </c>
      <c r="E303" s="282"/>
      <c r="F303" s="281" t="s">
        <v>32</v>
      </c>
      <c r="G303" s="281"/>
      <c r="H303" s="281" t="s">
        <v>31</v>
      </c>
      <c r="I303" s="281"/>
    </row>
    <row r="304" spans="1:9" x14ac:dyDescent="0.2">
      <c r="A304" s="27"/>
      <c r="B304" s="37" t="s">
        <v>15</v>
      </c>
      <c r="C304" s="37" t="s">
        <v>53</v>
      </c>
      <c r="D304" s="267" t="s">
        <v>15</v>
      </c>
      <c r="E304" s="267" t="s">
        <v>53</v>
      </c>
      <c r="F304" s="37" t="s">
        <v>15</v>
      </c>
      <c r="G304" s="37" t="s">
        <v>53</v>
      </c>
      <c r="H304" s="37" t="s">
        <v>15</v>
      </c>
      <c r="I304" s="37" t="s">
        <v>53</v>
      </c>
    </row>
    <row r="305" spans="1:9" x14ac:dyDescent="0.2">
      <c r="A305" s="23" t="s">
        <v>39</v>
      </c>
      <c r="B305" s="36"/>
      <c r="C305" s="36"/>
      <c r="D305" s="80"/>
      <c r="E305" s="80"/>
      <c r="F305" s="36"/>
      <c r="G305" s="36"/>
      <c r="H305" s="36"/>
      <c r="I305" s="36"/>
    </row>
    <row r="306" spans="1:9" x14ac:dyDescent="0.2">
      <c r="A306" s="12" t="s">
        <v>43</v>
      </c>
      <c r="B306" s="4">
        <v>163</v>
      </c>
      <c r="C306" s="42">
        <v>0.3</v>
      </c>
      <c r="D306" s="74">
        <v>117</v>
      </c>
      <c r="E306" s="73">
        <v>0.2</v>
      </c>
      <c r="F306" s="4">
        <v>15</v>
      </c>
      <c r="G306" s="42">
        <v>0.2</v>
      </c>
      <c r="H306" s="4">
        <v>31</v>
      </c>
      <c r="I306" s="42">
        <v>0.7</v>
      </c>
    </row>
    <row r="307" spans="1:9" x14ac:dyDescent="0.2">
      <c r="A307" s="12" t="s">
        <v>16</v>
      </c>
      <c r="B307" s="4">
        <v>31439</v>
      </c>
      <c r="C307" s="42">
        <v>51.6</v>
      </c>
      <c r="D307" s="74">
        <v>23583</v>
      </c>
      <c r="E307" s="73">
        <v>49.2</v>
      </c>
      <c r="F307" s="4">
        <v>6140</v>
      </c>
      <c r="G307" s="42">
        <v>71.3</v>
      </c>
      <c r="H307" s="4">
        <v>1715</v>
      </c>
      <c r="I307" s="42">
        <v>39.299999999999997</v>
      </c>
    </row>
    <row r="308" spans="1:9" x14ac:dyDescent="0.2">
      <c r="A308" s="12" t="s">
        <v>44</v>
      </c>
      <c r="B308" s="4">
        <v>2317</v>
      </c>
      <c r="C308" s="42">
        <v>3.8</v>
      </c>
      <c r="D308" s="74">
        <v>1020</v>
      </c>
      <c r="E308" s="73">
        <v>2.1</v>
      </c>
      <c r="F308" s="4">
        <v>524</v>
      </c>
      <c r="G308" s="42">
        <v>6.1</v>
      </c>
      <c r="H308" s="4">
        <v>773</v>
      </c>
      <c r="I308" s="42">
        <v>17.7</v>
      </c>
    </row>
    <row r="309" spans="1:9" x14ac:dyDescent="0.2">
      <c r="A309" s="12" t="s">
        <v>45</v>
      </c>
      <c r="B309" s="4">
        <v>27030</v>
      </c>
      <c r="C309" s="42">
        <v>44.3</v>
      </c>
      <c r="D309" s="74">
        <v>23255</v>
      </c>
      <c r="E309" s="73">
        <v>48.5</v>
      </c>
      <c r="F309" s="4">
        <v>1928</v>
      </c>
      <c r="G309" s="42">
        <v>22.4</v>
      </c>
      <c r="H309" s="4">
        <v>1846</v>
      </c>
      <c r="I309" s="42">
        <v>42.3</v>
      </c>
    </row>
    <row r="310" spans="1:9" x14ac:dyDescent="0.2">
      <c r="A310" s="38" t="s">
        <v>30</v>
      </c>
      <c r="B310" s="7">
        <v>60949</v>
      </c>
      <c r="C310" s="43">
        <v>100</v>
      </c>
      <c r="D310" s="75">
        <v>47975</v>
      </c>
      <c r="E310" s="81">
        <v>100</v>
      </c>
      <c r="F310" s="7">
        <v>8608</v>
      </c>
      <c r="G310" s="43">
        <v>100</v>
      </c>
      <c r="H310" s="7">
        <v>4366</v>
      </c>
      <c r="I310" s="43">
        <v>100</v>
      </c>
    </row>
    <row r="311" spans="1:9" x14ac:dyDescent="0.2">
      <c r="A311" s="23" t="s">
        <v>26</v>
      </c>
      <c r="B311" s="7"/>
      <c r="C311" s="43"/>
      <c r="D311" s="75"/>
      <c r="E311" s="81"/>
      <c r="F311" s="7"/>
      <c r="G311" s="43"/>
      <c r="H311" s="7"/>
      <c r="I311" s="43"/>
    </row>
    <row r="312" spans="1:9" x14ac:dyDescent="0.2">
      <c r="A312" s="12" t="s">
        <v>43</v>
      </c>
      <c r="B312" s="4">
        <v>55</v>
      </c>
      <c r="C312" s="42">
        <v>1</v>
      </c>
      <c r="D312" s="74">
        <v>55</v>
      </c>
      <c r="E312" s="73">
        <v>1.3</v>
      </c>
      <c r="F312" s="4">
        <v>0</v>
      </c>
      <c r="G312" s="42">
        <v>0</v>
      </c>
      <c r="H312" s="4">
        <v>0</v>
      </c>
      <c r="I312" s="42">
        <v>0</v>
      </c>
    </row>
    <row r="313" spans="1:9" x14ac:dyDescent="0.2">
      <c r="A313" s="12" t="s">
        <v>16</v>
      </c>
      <c r="B313" s="4">
        <v>2267</v>
      </c>
      <c r="C313" s="42">
        <v>39.6</v>
      </c>
      <c r="D313" s="74">
        <v>1325</v>
      </c>
      <c r="E313" s="73">
        <v>30.5</v>
      </c>
      <c r="F313" s="4">
        <v>840</v>
      </c>
      <c r="G313" s="42">
        <v>82.6</v>
      </c>
      <c r="H313" s="4">
        <v>102</v>
      </c>
      <c r="I313" s="42">
        <v>28.2</v>
      </c>
    </row>
    <row r="314" spans="1:9" x14ac:dyDescent="0.2">
      <c r="A314" s="12" t="s">
        <v>44</v>
      </c>
      <c r="B314" s="4">
        <v>349</v>
      </c>
      <c r="C314" s="42">
        <v>6.1</v>
      </c>
      <c r="D314" s="74">
        <v>223</v>
      </c>
      <c r="E314" s="73">
        <v>5.0999999999999996</v>
      </c>
      <c r="F314" s="4">
        <v>35</v>
      </c>
      <c r="G314" s="42">
        <v>3.5</v>
      </c>
      <c r="H314" s="4">
        <v>91</v>
      </c>
      <c r="I314" s="42">
        <v>25.3</v>
      </c>
    </row>
    <row r="315" spans="1:9" x14ac:dyDescent="0.2">
      <c r="A315" s="12" t="s">
        <v>45</v>
      </c>
      <c r="B315" s="4">
        <v>3047</v>
      </c>
      <c r="C315" s="42">
        <v>53.3</v>
      </c>
      <c r="D315" s="74">
        <v>2737</v>
      </c>
      <c r="E315" s="73">
        <v>63.1</v>
      </c>
      <c r="F315" s="4">
        <v>141</v>
      </c>
      <c r="G315" s="42">
        <v>13.9</v>
      </c>
      <c r="H315" s="4">
        <v>169</v>
      </c>
      <c r="I315" s="42">
        <v>46.6</v>
      </c>
    </row>
    <row r="316" spans="1:9" x14ac:dyDescent="0.2">
      <c r="A316" s="38" t="s">
        <v>30</v>
      </c>
      <c r="B316" s="7">
        <v>5718</v>
      </c>
      <c r="C316" s="43">
        <v>100</v>
      </c>
      <c r="D316" s="75">
        <v>4340</v>
      </c>
      <c r="E316" s="81">
        <v>100</v>
      </c>
      <c r="F316" s="7">
        <v>1016</v>
      </c>
      <c r="G316" s="43">
        <v>100</v>
      </c>
      <c r="H316" s="7">
        <v>362</v>
      </c>
      <c r="I316" s="43">
        <v>100</v>
      </c>
    </row>
    <row r="317" spans="1:9" x14ac:dyDescent="0.2">
      <c r="A317" s="23" t="s">
        <v>17</v>
      </c>
      <c r="B317" s="7"/>
      <c r="C317" s="43"/>
      <c r="D317" s="74"/>
      <c r="E317" s="73"/>
      <c r="F317" s="7"/>
      <c r="G317" s="43"/>
      <c r="H317" s="7"/>
      <c r="I317" s="43"/>
    </row>
    <row r="318" spans="1:9" x14ac:dyDescent="0.2">
      <c r="A318" s="12" t="s">
        <v>43</v>
      </c>
      <c r="B318" s="4">
        <v>89</v>
      </c>
      <c r="C318" s="42">
        <v>0.4</v>
      </c>
      <c r="D318" s="74">
        <v>53</v>
      </c>
      <c r="E318" s="73">
        <v>0.3</v>
      </c>
      <c r="F318" s="4">
        <v>5</v>
      </c>
      <c r="G318" s="42">
        <v>0.1</v>
      </c>
      <c r="H318" s="4">
        <v>31</v>
      </c>
      <c r="I318" s="42">
        <v>1.4</v>
      </c>
    </row>
    <row r="319" spans="1:9" x14ac:dyDescent="0.2">
      <c r="A319" s="12" t="s">
        <v>16</v>
      </c>
      <c r="B319" s="4">
        <v>9260</v>
      </c>
      <c r="C319" s="42">
        <v>39.799999999999997</v>
      </c>
      <c r="D319" s="74">
        <v>5738</v>
      </c>
      <c r="E319" s="73">
        <v>34.799999999999997</v>
      </c>
      <c r="F319" s="4">
        <v>2946</v>
      </c>
      <c r="G319" s="42">
        <v>64.400000000000006</v>
      </c>
      <c r="H319" s="4">
        <v>576</v>
      </c>
      <c r="I319" s="42">
        <v>26.2</v>
      </c>
    </row>
    <row r="320" spans="1:9" x14ac:dyDescent="0.2">
      <c r="A320" s="12" t="s">
        <v>44</v>
      </c>
      <c r="B320" s="4">
        <v>1180</v>
      </c>
      <c r="C320" s="42">
        <v>5.0999999999999996</v>
      </c>
      <c r="D320" s="74">
        <v>401</v>
      </c>
      <c r="E320" s="73">
        <v>2.4</v>
      </c>
      <c r="F320" s="4">
        <v>303</v>
      </c>
      <c r="G320" s="42">
        <v>6.6</v>
      </c>
      <c r="H320" s="4">
        <v>476</v>
      </c>
      <c r="I320" s="42">
        <v>21.7</v>
      </c>
    </row>
    <row r="321" spans="1:9" x14ac:dyDescent="0.2">
      <c r="A321" s="12" t="s">
        <v>45</v>
      </c>
      <c r="B321" s="4">
        <v>12734</v>
      </c>
      <c r="C321" s="42">
        <v>54.7</v>
      </c>
      <c r="D321" s="74">
        <v>10301</v>
      </c>
      <c r="E321" s="73">
        <v>62.5</v>
      </c>
      <c r="F321" s="4">
        <v>1320</v>
      </c>
      <c r="G321" s="42">
        <v>28.9</v>
      </c>
      <c r="H321" s="4">
        <v>1113</v>
      </c>
      <c r="I321" s="42">
        <v>50.7</v>
      </c>
    </row>
    <row r="322" spans="1:9" x14ac:dyDescent="0.2">
      <c r="A322" s="38" t="s">
        <v>30</v>
      </c>
      <c r="B322" s="7">
        <v>23263</v>
      </c>
      <c r="C322" s="43">
        <v>100</v>
      </c>
      <c r="D322" s="75">
        <v>16493</v>
      </c>
      <c r="E322" s="81">
        <v>100</v>
      </c>
      <c r="F322" s="7">
        <v>4574</v>
      </c>
      <c r="G322" s="43">
        <v>100</v>
      </c>
      <c r="H322" s="7">
        <v>2196</v>
      </c>
      <c r="I322" s="43">
        <v>100</v>
      </c>
    </row>
    <row r="323" spans="1:9" x14ac:dyDescent="0.2">
      <c r="A323" s="23" t="s">
        <v>18</v>
      </c>
      <c r="B323" s="4"/>
      <c r="C323" s="42"/>
      <c r="D323" s="74"/>
      <c r="E323" s="73"/>
      <c r="F323" s="4"/>
      <c r="G323" s="42"/>
      <c r="H323" s="4"/>
      <c r="I323" s="42"/>
    </row>
    <row r="324" spans="1:9" x14ac:dyDescent="0.2">
      <c r="A324" s="12" t="s">
        <v>43</v>
      </c>
      <c r="B324" s="4">
        <v>19</v>
      </c>
      <c r="C324" s="42">
        <v>0.1</v>
      </c>
      <c r="D324" s="74">
        <v>9</v>
      </c>
      <c r="E324" s="73">
        <v>0</v>
      </c>
      <c r="F324" s="4">
        <v>10</v>
      </c>
      <c r="G324" s="42">
        <v>0.3</v>
      </c>
      <c r="H324" s="4">
        <v>0</v>
      </c>
      <c r="I324" s="42">
        <v>0</v>
      </c>
    </row>
    <row r="325" spans="1:9" x14ac:dyDescent="0.2">
      <c r="A325" s="12" t="s">
        <v>16</v>
      </c>
      <c r="B325" s="4">
        <v>19912</v>
      </c>
      <c r="C325" s="42">
        <v>62.3</v>
      </c>
      <c r="D325" s="74">
        <v>16520</v>
      </c>
      <c r="E325" s="73">
        <v>60.9</v>
      </c>
      <c r="F325" s="4">
        <v>2355</v>
      </c>
      <c r="G325" s="42">
        <v>78</v>
      </c>
      <c r="H325" s="4">
        <v>1037</v>
      </c>
      <c r="I325" s="42">
        <v>57.4</v>
      </c>
    </row>
    <row r="326" spans="1:9" x14ac:dyDescent="0.2">
      <c r="A326" s="12" t="s">
        <v>44</v>
      </c>
      <c r="B326" s="4">
        <v>788</v>
      </c>
      <c r="C326" s="42">
        <v>2.5</v>
      </c>
      <c r="D326" s="74">
        <v>396</v>
      </c>
      <c r="E326" s="73">
        <v>1.5</v>
      </c>
      <c r="F326" s="4">
        <v>186</v>
      </c>
      <c r="G326" s="42">
        <v>6.2</v>
      </c>
      <c r="H326" s="4">
        <v>206</v>
      </c>
      <c r="I326" s="42">
        <v>11.4</v>
      </c>
    </row>
    <row r="327" spans="1:9" x14ac:dyDescent="0.2">
      <c r="A327" s="12" t="s">
        <v>45</v>
      </c>
      <c r="B327" s="4">
        <v>11249</v>
      </c>
      <c r="C327" s="42">
        <v>35.200000000000003</v>
      </c>
      <c r="D327" s="74">
        <v>10217</v>
      </c>
      <c r="E327" s="73">
        <v>37.6</v>
      </c>
      <c r="F327" s="4">
        <v>467</v>
      </c>
      <c r="G327" s="42">
        <v>15.5</v>
      </c>
      <c r="H327" s="4">
        <v>565</v>
      </c>
      <c r="I327" s="42">
        <v>31.2</v>
      </c>
    </row>
    <row r="328" spans="1:9" x14ac:dyDescent="0.2">
      <c r="A328" s="38" t="s">
        <v>30</v>
      </c>
      <c r="B328" s="7">
        <v>31969</v>
      </c>
      <c r="C328" s="43">
        <v>100</v>
      </c>
      <c r="D328" s="75">
        <v>27143</v>
      </c>
      <c r="E328" s="81">
        <v>100</v>
      </c>
      <c r="F328" s="7">
        <v>3018</v>
      </c>
      <c r="G328" s="43">
        <v>100</v>
      </c>
      <c r="H328" s="7">
        <v>1808</v>
      </c>
      <c r="I328" s="43">
        <v>100</v>
      </c>
    </row>
    <row r="330" spans="1:9" ht="14.25" x14ac:dyDescent="0.2">
      <c r="A330" s="10" t="s">
        <v>150</v>
      </c>
      <c r="B330" s="29"/>
    </row>
    <row r="331" spans="1:9" ht="6.75" customHeight="1" x14ac:dyDescent="0.2"/>
  </sheetData>
  <mergeCells count="44">
    <mergeCell ref="B3:C3"/>
    <mergeCell ref="D3:E3"/>
    <mergeCell ref="F3:G3"/>
    <mergeCell ref="H3:I3"/>
    <mergeCell ref="B33:C33"/>
    <mergeCell ref="D33:E33"/>
    <mergeCell ref="F33:G33"/>
    <mergeCell ref="H33:I33"/>
    <mergeCell ref="B303:C303"/>
    <mergeCell ref="D303:E303"/>
    <mergeCell ref="F303:G303"/>
    <mergeCell ref="H303:I303"/>
    <mergeCell ref="B243:C243"/>
    <mergeCell ref="D243:E243"/>
    <mergeCell ref="F243:G243"/>
    <mergeCell ref="H243:I243"/>
    <mergeCell ref="B273:C273"/>
    <mergeCell ref="D273:E273"/>
    <mergeCell ref="F273:G273"/>
    <mergeCell ref="H273:I273"/>
    <mergeCell ref="B183:C183"/>
    <mergeCell ref="D183:E183"/>
    <mergeCell ref="F183:G183"/>
    <mergeCell ref="H183:I183"/>
    <mergeCell ref="B213:C213"/>
    <mergeCell ref="D213:E213"/>
    <mergeCell ref="F213:G213"/>
    <mergeCell ref="H213:I213"/>
    <mergeCell ref="B123:C123"/>
    <mergeCell ref="D123:E123"/>
    <mergeCell ref="F123:G123"/>
    <mergeCell ref="H123:I123"/>
    <mergeCell ref="B153:C153"/>
    <mergeCell ref="D153:E153"/>
    <mergeCell ref="F153:G153"/>
    <mergeCell ref="H153:I153"/>
    <mergeCell ref="B63:C63"/>
    <mergeCell ref="D63:E63"/>
    <mergeCell ref="F63:G63"/>
    <mergeCell ref="H63:I63"/>
    <mergeCell ref="B93:C93"/>
    <mergeCell ref="D93:E93"/>
    <mergeCell ref="F93:G93"/>
    <mergeCell ref="H93:I93"/>
  </mergeCells>
  <phoneticPr fontId="6" type="noConversion"/>
  <pageMargins left="0.75" right="0.75" top="1" bottom="1" header="0" footer="0"/>
  <pageSetup paperSize="9" scale="9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E28"/>
  <sheetViews>
    <sheetView zoomScaleNormal="100" workbookViewId="0"/>
  </sheetViews>
  <sheetFormatPr baseColWidth="10" defaultColWidth="11.42578125" defaultRowHeight="12.75" x14ac:dyDescent="0.2"/>
  <cols>
    <col min="1" max="2" width="13.7109375" style="2" customWidth="1"/>
    <col min="3" max="16384" width="11.42578125" style="2"/>
  </cols>
  <sheetData>
    <row r="1" spans="1:4" ht="15" x14ac:dyDescent="0.25">
      <c r="A1" s="41" t="s">
        <v>174</v>
      </c>
    </row>
    <row r="3" spans="1:4" ht="18" x14ac:dyDescent="0.2">
      <c r="A3" s="120"/>
      <c r="B3" s="39" t="s">
        <v>225</v>
      </c>
      <c r="C3" s="88" t="s">
        <v>27</v>
      </c>
      <c r="D3" s="39" t="s">
        <v>33</v>
      </c>
    </row>
    <row r="4" spans="1:4" hidden="1" x14ac:dyDescent="0.2">
      <c r="A4" s="123">
        <v>1994</v>
      </c>
      <c r="B4" s="147"/>
      <c r="C4" s="148"/>
      <c r="D4" s="146"/>
    </row>
    <row r="5" spans="1:4" hidden="1" x14ac:dyDescent="0.2">
      <c r="A5" s="125">
        <v>1996</v>
      </c>
      <c r="B5" s="147"/>
      <c r="C5" s="148"/>
      <c r="D5" s="146"/>
    </row>
    <row r="6" spans="1:4" hidden="1" x14ac:dyDescent="0.2">
      <c r="A6" s="125">
        <v>1998</v>
      </c>
      <c r="B6" s="147"/>
      <c r="C6" s="148"/>
      <c r="D6" s="146"/>
    </row>
    <row r="7" spans="1:4" hidden="1" x14ac:dyDescent="0.2">
      <c r="A7" s="125">
        <v>2000</v>
      </c>
      <c r="B7" s="147"/>
      <c r="C7" s="148"/>
      <c r="D7" s="146"/>
    </row>
    <row r="8" spans="1:4" hidden="1" x14ac:dyDescent="0.2">
      <c r="A8" s="125">
        <v>2002</v>
      </c>
      <c r="B8" s="147"/>
      <c r="C8" s="148"/>
      <c r="D8" s="146"/>
    </row>
    <row r="9" spans="1:4" x14ac:dyDescent="0.2">
      <c r="A9" s="125">
        <v>2004</v>
      </c>
      <c r="B9" s="147">
        <v>7274162</v>
      </c>
      <c r="C9" s="148">
        <v>7039212</v>
      </c>
      <c r="D9" s="147">
        <f>B9-C9</f>
        <v>234950</v>
      </c>
    </row>
    <row r="10" spans="1:4" x14ac:dyDescent="0.2">
      <c r="A10" s="125">
        <v>2006</v>
      </c>
      <c r="B10" s="147">
        <v>9523957</v>
      </c>
      <c r="C10" s="148">
        <v>8482299</v>
      </c>
      <c r="D10" s="147">
        <f t="shared" ref="D10:D25" si="0">B10-C10</f>
        <v>1041658</v>
      </c>
    </row>
    <row r="11" spans="1:4" x14ac:dyDescent="0.2">
      <c r="A11" s="125">
        <v>2007</v>
      </c>
      <c r="B11" s="147">
        <v>10314878</v>
      </c>
      <c r="C11" s="148">
        <f>+C10*1.085</f>
        <v>9203294.4149999991</v>
      </c>
      <c r="D11" s="147">
        <f t="shared" si="0"/>
        <v>1111583.5850000009</v>
      </c>
    </row>
    <row r="12" spans="1:4" x14ac:dyDescent="0.2">
      <c r="A12" s="125">
        <v>2008</v>
      </c>
      <c r="B12" s="147">
        <v>9756734</v>
      </c>
      <c r="C12" s="148">
        <v>8763109</v>
      </c>
      <c r="D12" s="147">
        <f t="shared" si="0"/>
        <v>993625</v>
      </c>
    </row>
    <row r="13" spans="1:4" x14ac:dyDescent="0.2">
      <c r="A13" s="125">
        <v>2009</v>
      </c>
      <c r="B13" s="147">
        <v>9205115</v>
      </c>
      <c r="C13" s="148">
        <v>8387731</v>
      </c>
      <c r="D13" s="147">
        <f t="shared" si="0"/>
        <v>817384</v>
      </c>
    </row>
    <row r="14" spans="1:4" x14ac:dyDescent="0.2">
      <c r="A14" s="125">
        <v>2010</v>
      </c>
      <c r="B14" s="147">
        <v>8563275</v>
      </c>
      <c r="C14" s="148">
        <v>7804064</v>
      </c>
      <c r="D14" s="147">
        <f t="shared" si="0"/>
        <v>759211</v>
      </c>
    </row>
    <row r="15" spans="1:4" x14ac:dyDescent="0.2">
      <c r="A15" s="125">
        <v>2011</v>
      </c>
      <c r="B15" s="147">
        <v>9109612</v>
      </c>
      <c r="C15" s="148">
        <f>+C14*1.07</f>
        <v>8350348.4800000004</v>
      </c>
      <c r="D15" s="147">
        <f t="shared" si="0"/>
        <v>759263.51999999955</v>
      </c>
    </row>
    <row r="16" spans="1:4" x14ac:dyDescent="0.2">
      <c r="A16" s="125">
        <v>2012</v>
      </c>
      <c r="B16" s="147">
        <v>8283006</v>
      </c>
      <c r="C16" s="148">
        <v>7627602</v>
      </c>
      <c r="D16" s="147">
        <f t="shared" si="0"/>
        <v>655404</v>
      </c>
    </row>
    <row r="17" spans="1:5" x14ac:dyDescent="0.2">
      <c r="A17" s="149">
        <v>2013</v>
      </c>
      <c r="B17" s="147">
        <v>8304498</v>
      </c>
      <c r="C17" s="148">
        <f>+C16*1.005</f>
        <v>7665740.0099999988</v>
      </c>
      <c r="D17" s="147">
        <f t="shared" si="0"/>
        <v>638757.99000000115</v>
      </c>
    </row>
    <row r="18" spans="1:5" x14ac:dyDescent="0.2">
      <c r="A18" s="149">
        <v>2014</v>
      </c>
      <c r="B18" s="147">
        <v>7690772</v>
      </c>
      <c r="C18" s="148">
        <v>7060423</v>
      </c>
      <c r="D18" s="147">
        <f t="shared" si="0"/>
        <v>630349</v>
      </c>
    </row>
    <row r="19" spans="1:5" x14ac:dyDescent="0.2">
      <c r="A19" s="149">
        <v>2015</v>
      </c>
      <c r="B19" s="147">
        <v>7835588</v>
      </c>
      <c r="C19" s="148">
        <f>+C18*1.0196</f>
        <v>7198807.2908000005</v>
      </c>
      <c r="D19" s="147">
        <f t="shared" si="0"/>
        <v>636780.70919999946</v>
      </c>
    </row>
    <row r="20" spans="1:5" x14ac:dyDescent="0.2">
      <c r="A20" s="149">
        <v>2016</v>
      </c>
      <c r="B20" s="147">
        <v>7799506</v>
      </c>
      <c r="C20" s="148">
        <v>7174159</v>
      </c>
      <c r="D20" s="147">
        <f t="shared" si="0"/>
        <v>625347</v>
      </c>
    </row>
    <row r="21" spans="1:5" x14ac:dyDescent="0.2">
      <c r="A21" s="149">
        <v>2018</v>
      </c>
      <c r="B21" s="147">
        <v>8484630</v>
      </c>
      <c r="C21" s="148">
        <v>7756386</v>
      </c>
      <c r="D21" s="147">
        <f t="shared" si="0"/>
        <v>728244</v>
      </c>
    </row>
    <row r="22" spans="1:5" x14ac:dyDescent="0.2">
      <c r="A22" s="149">
        <v>2020</v>
      </c>
      <c r="B22" s="147">
        <v>8074067</v>
      </c>
      <c r="C22" s="148">
        <v>7476752</v>
      </c>
      <c r="D22" s="147">
        <f t="shared" si="0"/>
        <v>597315</v>
      </c>
    </row>
    <row r="23" spans="1:5" x14ac:dyDescent="0.2">
      <c r="A23" s="149">
        <v>2022</v>
      </c>
      <c r="B23" s="147">
        <v>9628663</v>
      </c>
      <c r="C23" s="148">
        <v>8974525</v>
      </c>
      <c r="D23" s="147">
        <f t="shared" si="0"/>
        <v>654138</v>
      </c>
    </row>
    <row r="24" spans="1:5" x14ac:dyDescent="0.2">
      <c r="A24" s="149">
        <v>2024</v>
      </c>
      <c r="B24" s="147">
        <v>11236292.694</v>
      </c>
      <c r="C24" s="148">
        <v>10543069.75</v>
      </c>
      <c r="D24" s="147">
        <f t="shared" si="0"/>
        <v>693222.94400000013</v>
      </c>
      <c r="E24" s="56"/>
    </row>
    <row r="25" spans="1:5" x14ac:dyDescent="0.2">
      <c r="A25" s="150" t="s">
        <v>157</v>
      </c>
      <c r="B25" s="163">
        <v>10937449.465</v>
      </c>
      <c r="C25" s="216">
        <v>10297151.641000001</v>
      </c>
      <c r="D25" s="163">
        <f t="shared" si="0"/>
        <v>640297.82399999909</v>
      </c>
      <c r="E25" s="56"/>
    </row>
    <row r="26" spans="1:5" x14ac:dyDescent="0.2">
      <c r="A26" s="32"/>
      <c r="B26" s="32"/>
      <c r="E26" s="56"/>
    </row>
    <row r="27" spans="1:5" x14ac:dyDescent="0.2">
      <c r="A27" s="10" t="s">
        <v>150</v>
      </c>
      <c r="E27" s="56"/>
    </row>
    <row r="28" spans="1:5" x14ac:dyDescent="0.2">
      <c r="A28" s="5" t="s">
        <v>62</v>
      </c>
    </row>
  </sheetData>
  <pageMargins left="0.7" right="0.7" top="0.75" bottom="0.75" header="0.3" footer="0.3"/>
  <pageSetup paperSize="9" scale="9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J24"/>
  <sheetViews>
    <sheetView zoomScaleNormal="100" workbookViewId="0"/>
  </sheetViews>
  <sheetFormatPr baseColWidth="10" defaultColWidth="11.42578125" defaultRowHeight="12.75" x14ac:dyDescent="0.2"/>
  <cols>
    <col min="1" max="1" width="13.7109375" style="24" customWidth="1"/>
    <col min="2" max="2" width="11.42578125" style="25" customWidth="1"/>
    <col min="3" max="3" width="9.28515625" style="25" customWidth="1"/>
    <col min="4" max="4" width="8.85546875" style="25" bestFit="1" customWidth="1"/>
    <col min="5" max="5" width="10.28515625" style="25" customWidth="1"/>
    <col min="6" max="6" width="9.5703125" style="25" customWidth="1"/>
    <col min="7" max="7" width="9.7109375" style="25" customWidth="1"/>
    <col min="8" max="8" width="9.42578125" style="25" bestFit="1" customWidth="1"/>
    <col min="9" max="9" width="7.42578125" style="2" customWidth="1"/>
    <col min="10" max="16384" width="11.42578125" style="2"/>
  </cols>
  <sheetData>
    <row r="1" spans="1:10" ht="15" x14ac:dyDescent="0.25">
      <c r="A1" s="3" t="s">
        <v>175</v>
      </c>
      <c r="B1" s="2"/>
    </row>
    <row r="2" spans="1:10" x14ac:dyDescent="0.2">
      <c r="A2" s="47" t="s">
        <v>226</v>
      </c>
      <c r="B2" s="2"/>
    </row>
    <row r="3" spans="1:10" x14ac:dyDescent="0.2">
      <c r="A3" s="46"/>
      <c r="B3" s="2"/>
    </row>
    <row r="4" spans="1:10" x14ac:dyDescent="0.2">
      <c r="A4" s="46"/>
      <c r="B4" s="271" t="s">
        <v>63</v>
      </c>
      <c r="C4" s="284"/>
      <c r="D4" s="272"/>
      <c r="E4" s="273" t="s">
        <v>27</v>
      </c>
      <c r="F4" s="285"/>
      <c r="G4" s="274"/>
      <c r="H4" s="271" t="s">
        <v>33</v>
      </c>
      <c r="I4" s="284"/>
      <c r="J4" s="272"/>
    </row>
    <row r="5" spans="1:10" x14ac:dyDescent="0.2">
      <c r="A5" s="5"/>
      <c r="B5" s="57" t="s">
        <v>64</v>
      </c>
      <c r="C5" s="57" t="s">
        <v>65</v>
      </c>
      <c r="D5" s="57" t="s">
        <v>11</v>
      </c>
      <c r="E5" s="82" t="s">
        <v>64</v>
      </c>
      <c r="F5" s="82" t="s">
        <v>65</v>
      </c>
      <c r="G5" s="82" t="s">
        <v>11</v>
      </c>
      <c r="H5" s="57" t="s">
        <v>64</v>
      </c>
      <c r="I5" s="57" t="s">
        <v>65</v>
      </c>
      <c r="J5" s="57" t="s">
        <v>11</v>
      </c>
    </row>
    <row r="6" spans="1:10" x14ac:dyDescent="0.2">
      <c r="A6" s="123">
        <v>2002</v>
      </c>
      <c r="B6" s="151">
        <v>2340147</v>
      </c>
      <c r="C6" s="126">
        <v>334217</v>
      </c>
      <c r="D6" s="126">
        <v>768799</v>
      </c>
      <c r="E6" s="152">
        <v>2027100</v>
      </c>
      <c r="F6" s="124" t="s">
        <v>21</v>
      </c>
      <c r="G6" s="124" t="s">
        <v>21</v>
      </c>
      <c r="H6" s="151">
        <f>B6-E6</f>
        <v>313047</v>
      </c>
      <c r="I6" s="126" t="s">
        <v>21</v>
      </c>
      <c r="J6" s="126" t="s">
        <v>21</v>
      </c>
    </row>
    <row r="7" spans="1:10" x14ac:dyDescent="0.2">
      <c r="A7" s="125">
        <v>2004</v>
      </c>
      <c r="B7" s="151">
        <v>2451782</v>
      </c>
      <c r="C7" s="126">
        <v>368142</v>
      </c>
      <c r="D7" s="126">
        <v>821856</v>
      </c>
      <c r="E7" s="152">
        <v>2076225</v>
      </c>
      <c r="F7" s="153">
        <v>364725</v>
      </c>
      <c r="G7" s="153">
        <v>778609</v>
      </c>
      <c r="H7" s="151">
        <f t="shared" ref="H7:J17" si="0">B7-E7</f>
        <v>375557</v>
      </c>
      <c r="I7" s="126">
        <f t="shared" si="0"/>
        <v>3417</v>
      </c>
      <c r="J7" s="126">
        <f t="shared" si="0"/>
        <v>43247</v>
      </c>
    </row>
    <row r="8" spans="1:10" x14ac:dyDescent="0.2">
      <c r="A8" s="125">
        <v>2006</v>
      </c>
      <c r="B8" s="151">
        <v>2943644</v>
      </c>
      <c r="C8" s="126">
        <v>527196</v>
      </c>
      <c r="D8" s="126">
        <v>984091</v>
      </c>
      <c r="E8" s="152">
        <v>2519945</v>
      </c>
      <c r="F8" s="153">
        <v>501807</v>
      </c>
      <c r="G8" s="153">
        <v>920619</v>
      </c>
      <c r="H8" s="151">
        <f t="shared" si="0"/>
        <v>423699</v>
      </c>
      <c r="I8" s="126">
        <f t="shared" si="0"/>
        <v>25389</v>
      </c>
      <c r="J8" s="126">
        <f t="shared" si="0"/>
        <v>63472</v>
      </c>
    </row>
    <row r="9" spans="1:10" x14ac:dyDescent="0.2">
      <c r="A9" s="125" t="s">
        <v>12</v>
      </c>
      <c r="B9" s="151">
        <v>2927603</v>
      </c>
      <c r="C9" s="126">
        <v>248232</v>
      </c>
      <c r="D9" s="126">
        <v>1040589</v>
      </c>
      <c r="E9" s="152">
        <v>2507603</v>
      </c>
      <c r="F9" s="153">
        <v>341452</v>
      </c>
      <c r="G9" s="153">
        <v>991192</v>
      </c>
      <c r="H9" s="151">
        <f t="shared" si="0"/>
        <v>420000</v>
      </c>
      <c r="I9" s="126">
        <f t="shared" si="0"/>
        <v>-93220</v>
      </c>
      <c r="J9" s="126">
        <f t="shared" si="0"/>
        <v>49397</v>
      </c>
    </row>
    <row r="10" spans="1:10" x14ac:dyDescent="0.2">
      <c r="A10" s="125" t="s">
        <v>13</v>
      </c>
      <c r="B10" s="151">
        <v>2823557</v>
      </c>
      <c r="C10" s="126">
        <v>99716</v>
      </c>
      <c r="D10" s="126">
        <v>954690</v>
      </c>
      <c r="E10" s="152">
        <v>2476439</v>
      </c>
      <c r="F10" s="153">
        <v>212820</v>
      </c>
      <c r="G10" s="153">
        <v>933202</v>
      </c>
      <c r="H10" s="151">
        <f t="shared" si="0"/>
        <v>347118</v>
      </c>
      <c r="I10" s="126">
        <f t="shared" si="0"/>
        <v>-113104</v>
      </c>
      <c r="J10" s="126">
        <f t="shared" si="0"/>
        <v>21488</v>
      </c>
    </row>
    <row r="11" spans="1:10" x14ac:dyDescent="0.2">
      <c r="A11" s="125" t="s">
        <v>14</v>
      </c>
      <c r="B11" s="151">
        <v>2643375</v>
      </c>
      <c r="C11" s="126">
        <v>79320</v>
      </c>
      <c r="D11" s="126">
        <v>932293</v>
      </c>
      <c r="E11" s="152">
        <v>2394313</v>
      </c>
      <c r="F11" s="153">
        <v>85049</v>
      </c>
      <c r="G11" s="153">
        <v>912685</v>
      </c>
      <c r="H11" s="151">
        <f t="shared" si="0"/>
        <v>249062</v>
      </c>
      <c r="I11" s="126">
        <f t="shared" si="0"/>
        <v>-5729</v>
      </c>
      <c r="J11" s="126">
        <f t="shared" si="0"/>
        <v>19608</v>
      </c>
    </row>
    <row r="12" spans="1:10" x14ac:dyDescent="0.2">
      <c r="A12" s="125">
        <v>2014</v>
      </c>
      <c r="B12" s="151">
        <v>2615128</v>
      </c>
      <c r="C12" s="126">
        <v>92150</v>
      </c>
      <c r="D12" s="126">
        <v>888212</v>
      </c>
      <c r="E12" s="152">
        <v>2358885</v>
      </c>
      <c r="F12" s="153">
        <v>80734</v>
      </c>
      <c r="G12" s="153">
        <v>853623</v>
      </c>
      <c r="H12" s="151">
        <f t="shared" si="0"/>
        <v>256243</v>
      </c>
      <c r="I12" s="126">
        <f t="shared" si="0"/>
        <v>11416</v>
      </c>
      <c r="J12" s="126">
        <f t="shared" si="0"/>
        <v>34589</v>
      </c>
    </row>
    <row r="13" spans="1:10" x14ac:dyDescent="0.2">
      <c r="A13" s="125">
        <v>2016</v>
      </c>
      <c r="B13" s="151">
        <v>2911660</v>
      </c>
      <c r="C13" s="126">
        <v>506679</v>
      </c>
      <c r="D13" s="126">
        <v>954093</v>
      </c>
      <c r="E13" s="152">
        <v>2636355</v>
      </c>
      <c r="F13" s="153">
        <v>476585</v>
      </c>
      <c r="G13" s="153">
        <v>905136</v>
      </c>
      <c r="H13" s="151">
        <f t="shared" si="0"/>
        <v>275305</v>
      </c>
      <c r="I13" s="126">
        <f t="shared" si="0"/>
        <v>30094</v>
      </c>
      <c r="J13" s="126">
        <f t="shared" si="0"/>
        <v>48957</v>
      </c>
    </row>
    <row r="14" spans="1:10" x14ac:dyDescent="0.2">
      <c r="A14" s="125">
        <v>2018</v>
      </c>
      <c r="B14" s="151">
        <v>3016735</v>
      </c>
      <c r="C14" s="126">
        <v>415654</v>
      </c>
      <c r="D14" s="126">
        <v>1014129</v>
      </c>
      <c r="E14" s="152">
        <v>2704134</v>
      </c>
      <c r="F14" s="153">
        <v>360889</v>
      </c>
      <c r="G14" s="153">
        <v>939300</v>
      </c>
      <c r="H14" s="151">
        <f t="shared" si="0"/>
        <v>312601</v>
      </c>
      <c r="I14" s="126">
        <f t="shared" si="0"/>
        <v>54765</v>
      </c>
      <c r="J14" s="126">
        <f t="shared" si="0"/>
        <v>74829</v>
      </c>
    </row>
    <row r="15" spans="1:10" x14ac:dyDescent="0.2">
      <c r="A15" s="125">
        <v>2020</v>
      </c>
      <c r="B15" s="151">
        <v>2958178</v>
      </c>
      <c r="C15" s="126">
        <v>313476</v>
      </c>
      <c r="D15" s="126">
        <v>790104</v>
      </c>
      <c r="E15" s="152">
        <v>2696266</v>
      </c>
      <c r="F15" s="153">
        <v>289906</v>
      </c>
      <c r="G15" s="153">
        <v>741732</v>
      </c>
      <c r="H15" s="151">
        <f t="shared" si="0"/>
        <v>261912</v>
      </c>
      <c r="I15" s="126">
        <f t="shared" si="0"/>
        <v>23570</v>
      </c>
      <c r="J15" s="126">
        <f t="shared" si="0"/>
        <v>48372</v>
      </c>
    </row>
    <row r="16" spans="1:10" x14ac:dyDescent="0.2">
      <c r="A16" s="125">
        <v>2022</v>
      </c>
      <c r="B16" s="151">
        <v>3307511</v>
      </c>
      <c r="C16" s="126">
        <v>522010</v>
      </c>
      <c r="D16" s="126">
        <v>926261</v>
      </c>
      <c r="E16" s="152">
        <v>3042302</v>
      </c>
      <c r="F16" s="153">
        <v>493651</v>
      </c>
      <c r="G16" s="153">
        <v>881896</v>
      </c>
      <c r="H16" s="151">
        <f t="shared" si="0"/>
        <v>265209</v>
      </c>
      <c r="I16" s="126">
        <f t="shared" si="0"/>
        <v>28359</v>
      </c>
      <c r="J16" s="126">
        <f t="shared" si="0"/>
        <v>44365</v>
      </c>
    </row>
    <row r="17" spans="1:10" x14ac:dyDescent="0.2">
      <c r="A17" s="150">
        <v>2024</v>
      </c>
      <c r="B17" s="217">
        <v>3964753.8829999999</v>
      </c>
      <c r="C17" s="200">
        <v>886920.54099999997</v>
      </c>
      <c r="D17" s="200">
        <v>1372930.3019999999</v>
      </c>
      <c r="E17" s="268">
        <v>3665853.2949999999</v>
      </c>
      <c r="F17" s="269">
        <v>834805.99699999997</v>
      </c>
      <c r="G17" s="269">
        <v>1301203.963</v>
      </c>
      <c r="H17" s="217">
        <f t="shared" si="0"/>
        <v>298900.58799999999</v>
      </c>
      <c r="I17" s="200">
        <f t="shared" si="0"/>
        <v>52114.543999999994</v>
      </c>
      <c r="J17" s="200">
        <f t="shared" si="0"/>
        <v>71726.33899999992</v>
      </c>
    </row>
    <row r="18" spans="1:10" x14ac:dyDescent="0.2">
      <c r="A18" s="27"/>
      <c r="B18" s="48"/>
      <c r="C18" s="40"/>
      <c r="D18" s="40"/>
    </row>
    <row r="19" spans="1:10" x14ac:dyDescent="0.2">
      <c r="A19" s="10" t="s">
        <v>150</v>
      </c>
    </row>
    <row r="20" spans="1:10" ht="36" customHeight="1" x14ac:dyDescent="0.2">
      <c r="A20" s="283" t="s">
        <v>66</v>
      </c>
      <c r="B20" s="283"/>
      <c r="C20" s="283"/>
      <c r="D20" s="283"/>
      <c r="E20" s="283"/>
      <c r="F20" s="283"/>
    </row>
    <row r="24" spans="1:10" x14ac:dyDescent="0.2">
      <c r="C24" s="6"/>
    </row>
  </sheetData>
  <mergeCells count="4">
    <mergeCell ref="A20:F20"/>
    <mergeCell ref="B4:D4"/>
    <mergeCell ref="E4:G4"/>
    <mergeCell ref="H4:J4"/>
  </mergeCells>
  <phoneticPr fontId="6" type="noConversion"/>
  <pageMargins left="0.75" right="0.75" top="1" bottom="1" header="0" footer="0"/>
  <pageSetup paperSize="9" scale="9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D21"/>
  <sheetViews>
    <sheetView zoomScaleNormal="100" workbookViewId="0"/>
  </sheetViews>
  <sheetFormatPr baseColWidth="10" defaultColWidth="11.42578125" defaultRowHeight="12.75" x14ac:dyDescent="0.2"/>
  <cols>
    <col min="1" max="2" width="13.7109375" style="2" customWidth="1"/>
    <col min="3" max="16384" width="11.42578125" style="2"/>
  </cols>
  <sheetData>
    <row r="1" spans="1:4" ht="15" x14ac:dyDescent="0.25">
      <c r="A1" s="3" t="s">
        <v>176</v>
      </c>
    </row>
    <row r="3" spans="1:4" ht="45" x14ac:dyDescent="0.2">
      <c r="A3" s="5"/>
      <c r="B3" s="39" t="s">
        <v>67</v>
      </c>
      <c r="C3" s="84" t="s">
        <v>68</v>
      </c>
    </row>
    <row r="4" spans="1:4" x14ac:dyDescent="0.2">
      <c r="A4" s="123">
        <v>1994</v>
      </c>
      <c r="B4" s="156">
        <v>17</v>
      </c>
      <c r="C4" s="157" t="s">
        <v>21</v>
      </c>
    </row>
    <row r="5" spans="1:4" x14ac:dyDescent="0.2">
      <c r="A5" s="125">
        <v>1996</v>
      </c>
      <c r="B5" s="156">
        <v>20.3</v>
      </c>
      <c r="C5" s="157" t="s">
        <v>21</v>
      </c>
    </row>
    <row r="6" spans="1:4" x14ac:dyDescent="0.2">
      <c r="A6" s="125">
        <v>1998</v>
      </c>
      <c r="B6" s="156">
        <v>22.7</v>
      </c>
      <c r="C6" s="157" t="s">
        <v>21</v>
      </c>
    </row>
    <row r="7" spans="1:4" x14ac:dyDescent="0.2">
      <c r="A7" s="125">
        <v>2000</v>
      </c>
      <c r="B7" s="156">
        <v>22.400000000000002</v>
      </c>
      <c r="C7" s="157" t="s">
        <v>21</v>
      </c>
    </row>
    <row r="8" spans="1:4" x14ac:dyDescent="0.2">
      <c r="A8" s="125">
        <v>2002</v>
      </c>
      <c r="B8" s="156">
        <v>24.099999999999998</v>
      </c>
      <c r="C8" s="157" t="s">
        <v>21</v>
      </c>
    </row>
    <row r="9" spans="1:4" x14ac:dyDescent="0.2">
      <c r="A9" s="125">
        <v>2004</v>
      </c>
      <c r="B9" s="156">
        <v>21.099999999999998</v>
      </c>
      <c r="C9" s="218">
        <f>[1]T9!J23/[1]T6!C10/10</f>
        <v>22.29026837094834</v>
      </c>
    </row>
    <row r="10" spans="1:4" x14ac:dyDescent="0.2">
      <c r="A10" s="125">
        <v>2006</v>
      </c>
      <c r="B10" s="156">
        <v>23.5</v>
      </c>
      <c r="C10" s="218">
        <f>[1]T9!J24/[1]T6!C11/10</f>
        <v>24.767977278329848</v>
      </c>
      <c r="D10" s="94"/>
    </row>
    <row r="11" spans="1:4" x14ac:dyDescent="0.2">
      <c r="A11" s="125">
        <v>2008</v>
      </c>
      <c r="B11" s="156">
        <v>24.9</v>
      </c>
      <c r="C11" s="218">
        <f>[1]T9!J25/[1]T6!C13/10</f>
        <v>26.004178653945765</v>
      </c>
      <c r="D11" s="94"/>
    </row>
    <row r="12" spans="1:4" x14ac:dyDescent="0.2">
      <c r="A12" s="125">
        <v>2010</v>
      </c>
      <c r="B12" s="156">
        <v>26.3</v>
      </c>
      <c r="C12" s="218">
        <f>[1]T9!J26/[1]T6!C15/10</f>
        <v>27.690466992582326</v>
      </c>
      <c r="D12" s="94"/>
    </row>
    <row r="13" spans="1:4" x14ac:dyDescent="0.2">
      <c r="A13" s="125">
        <v>2012</v>
      </c>
      <c r="B13" s="156">
        <v>32.300000000000004</v>
      </c>
      <c r="C13" s="218">
        <f>[1]T9!J27/[1]T6!C17/10</f>
        <v>33.540997340972957</v>
      </c>
      <c r="D13" s="94"/>
    </row>
    <row r="14" spans="1:4" x14ac:dyDescent="0.2">
      <c r="A14" s="125">
        <v>2014</v>
      </c>
      <c r="B14" s="156">
        <v>34.5</v>
      </c>
      <c r="C14" s="218">
        <f>[1]T9!J28/[1]T6!C19/10</f>
        <v>35.863480063446623</v>
      </c>
      <c r="D14" s="94"/>
    </row>
    <row r="15" spans="1:4" x14ac:dyDescent="0.2">
      <c r="A15" s="125">
        <v>2016</v>
      </c>
      <c r="B15" s="156">
        <v>35.200000000000003</v>
      </c>
      <c r="C15" s="218">
        <f>[1]T9!J29/[1]T6!C21/10</f>
        <v>36.532055980359509</v>
      </c>
      <c r="D15" s="94"/>
    </row>
    <row r="16" spans="1:4" x14ac:dyDescent="0.2">
      <c r="A16" s="125">
        <v>2018</v>
      </c>
      <c r="B16" s="156">
        <v>35.799999999999997</v>
      </c>
      <c r="C16" s="218">
        <v>35.299999999999997</v>
      </c>
      <c r="D16" s="49"/>
    </row>
    <row r="17" spans="1:4" x14ac:dyDescent="0.2">
      <c r="A17" s="125">
        <v>2020</v>
      </c>
      <c r="B17" s="156">
        <v>31.3</v>
      </c>
      <c r="C17" s="218">
        <v>30.8</v>
      </c>
      <c r="D17" s="49"/>
    </row>
    <row r="18" spans="1:4" x14ac:dyDescent="0.2">
      <c r="A18" s="125">
        <v>2022</v>
      </c>
      <c r="B18" s="156">
        <v>34.78</v>
      </c>
      <c r="C18" s="218">
        <v>35.369999999999997</v>
      </c>
      <c r="D18" s="49"/>
    </row>
    <row r="19" spans="1:4" x14ac:dyDescent="0.2">
      <c r="A19" s="150">
        <v>2024</v>
      </c>
      <c r="B19" s="219">
        <v>31.683900000000001</v>
      </c>
      <c r="C19" s="158">
        <v>32.233800000000002</v>
      </c>
      <c r="D19" s="49"/>
    </row>
    <row r="21" spans="1:4" x14ac:dyDescent="0.2">
      <c r="A21" s="10" t="s">
        <v>150</v>
      </c>
    </row>
  </sheetData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P40"/>
  <sheetViews>
    <sheetView zoomScaleNormal="100" workbookViewId="0"/>
  </sheetViews>
  <sheetFormatPr baseColWidth="10" defaultColWidth="11.42578125" defaultRowHeight="12.75" x14ac:dyDescent="0.2"/>
  <cols>
    <col min="1" max="2" width="13.7109375" style="2" customWidth="1"/>
    <col min="3" max="3" width="26" style="2" customWidth="1"/>
    <col min="4" max="9" width="13.7109375" style="2" customWidth="1"/>
    <col min="10" max="10" width="13.5703125" style="2" bestFit="1" customWidth="1"/>
    <col min="11" max="11" width="15.140625" style="2" customWidth="1"/>
    <col min="12" max="16384" width="11.42578125" style="2"/>
  </cols>
  <sheetData>
    <row r="1" spans="1:16" ht="15" x14ac:dyDescent="0.25">
      <c r="A1" s="3" t="s">
        <v>177</v>
      </c>
    </row>
    <row r="2" spans="1:16" x14ac:dyDescent="0.2">
      <c r="A2" s="47" t="s">
        <v>69</v>
      </c>
      <c r="B2" s="1"/>
      <c r="C2" s="1"/>
      <c r="D2" s="1"/>
      <c r="E2" s="1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x14ac:dyDescent="0.2">
      <c r="K3" s="26"/>
    </row>
    <row r="4" spans="1:16" x14ac:dyDescent="0.2">
      <c r="A4" s="53"/>
      <c r="B4" s="106" t="s">
        <v>19</v>
      </c>
      <c r="C4" s="106" t="s">
        <v>70</v>
      </c>
      <c r="D4" s="106" t="s">
        <v>71</v>
      </c>
      <c r="E4" s="106" t="s">
        <v>72</v>
      </c>
      <c r="F4" s="106" t="s">
        <v>20</v>
      </c>
      <c r="G4" s="106" t="s">
        <v>73</v>
      </c>
      <c r="H4" s="106" t="s">
        <v>74</v>
      </c>
      <c r="I4" s="106" t="s">
        <v>75</v>
      </c>
      <c r="J4" s="106" t="s">
        <v>30</v>
      </c>
    </row>
    <row r="5" spans="1:16" x14ac:dyDescent="0.2">
      <c r="A5" s="11">
        <v>2004</v>
      </c>
      <c r="B5" s="4">
        <v>1268319133.46</v>
      </c>
      <c r="C5" s="4" t="s">
        <v>50</v>
      </c>
      <c r="D5" s="4" t="s">
        <v>50</v>
      </c>
      <c r="E5" s="4" t="s">
        <v>50</v>
      </c>
      <c r="F5" s="4">
        <v>41997322.299999997</v>
      </c>
      <c r="G5" s="4">
        <v>58796251.219999999</v>
      </c>
      <c r="H5" s="4">
        <v>146150681.604</v>
      </c>
      <c r="I5" s="4">
        <v>162949610.52399999</v>
      </c>
      <c r="J5" s="4">
        <f>B5+F5+G5+H5+I5</f>
        <v>1678212999.108</v>
      </c>
      <c r="K5" s="56"/>
    </row>
    <row r="6" spans="1:16" x14ac:dyDescent="0.2">
      <c r="A6" s="12">
        <v>2006</v>
      </c>
      <c r="B6" s="4">
        <v>1675104241</v>
      </c>
      <c r="C6" s="4" t="s">
        <v>50</v>
      </c>
      <c r="D6" s="4" t="s">
        <v>50</v>
      </c>
      <c r="E6" s="4" t="s">
        <v>50</v>
      </c>
      <c r="F6" s="4">
        <v>150042760</v>
      </c>
      <c r="G6" s="4">
        <v>114211653</v>
      </c>
      <c r="H6" s="4">
        <v>125408874</v>
      </c>
      <c r="I6" s="4">
        <v>174676645</v>
      </c>
      <c r="J6" s="4">
        <f t="shared" ref="J6:J11" si="0">B6+F6+G6+H6+I6</f>
        <v>2239444173</v>
      </c>
    </row>
    <row r="7" spans="1:16" x14ac:dyDescent="0.2">
      <c r="A7" s="12">
        <v>2008</v>
      </c>
      <c r="B7" s="4">
        <v>1959861909</v>
      </c>
      <c r="C7" s="4" t="s">
        <v>50</v>
      </c>
      <c r="D7" s="4" t="s">
        <v>50</v>
      </c>
      <c r="E7" s="4" t="s">
        <v>50</v>
      </c>
      <c r="F7" s="4">
        <v>189287966</v>
      </c>
      <c r="G7" s="4">
        <v>24409658</v>
      </c>
      <c r="H7" s="4">
        <v>166542425</v>
      </c>
      <c r="I7" s="4">
        <v>85507342</v>
      </c>
      <c r="J7" s="4">
        <f t="shared" si="0"/>
        <v>2425609300</v>
      </c>
    </row>
    <row r="8" spans="1:16" x14ac:dyDescent="0.2">
      <c r="A8" s="12">
        <v>2010</v>
      </c>
      <c r="B8" s="4">
        <v>1397054639</v>
      </c>
      <c r="C8" s="4" t="s">
        <v>50</v>
      </c>
      <c r="D8" s="4" t="s">
        <v>50</v>
      </c>
      <c r="E8" s="4" t="s">
        <v>50</v>
      </c>
      <c r="F8" s="4">
        <v>370036555</v>
      </c>
      <c r="G8" s="4">
        <v>148965042</v>
      </c>
      <c r="H8" s="4">
        <v>210994736</v>
      </c>
      <c r="I8" s="4">
        <v>123433888</v>
      </c>
      <c r="J8" s="4">
        <f t="shared" si="0"/>
        <v>2250484860</v>
      </c>
    </row>
    <row r="9" spans="1:16" x14ac:dyDescent="0.2">
      <c r="A9" s="12">
        <v>2012</v>
      </c>
      <c r="B9" s="4">
        <v>1588386617</v>
      </c>
      <c r="C9" s="4" t="s">
        <v>50</v>
      </c>
      <c r="D9" s="4" t="s">
        <v>50</v>
      </c>
      <c r="E9" s="4" t="s">
        <v>50</v>
      </c>
      <c r="F9" s="4">
        <v>440345111</v>
      </c>
      <c r="G9" s="4">
        <v>193840989</v>
      </c>
      <c r="H9" s="4">
        <v>295090191</v>
      </c>
      <c r="I9" s="4">
        <v>155592307</v>
      </c>
      <c r="J9" s="4">
        <f t="shared" si="0"/>
        <v>2673255215</v>
      </c>
    </row>
    <row r="10" spans="1:16" x14ac:dyDescent="0.2">
      <c r="A10" s="12">
        <v>2014</v>
      </c>
      <c r="B10" s="4">
        <v>1695499875</v>
      </c>
      <c r="C10" s="4" t="s">
        <v>50</v>
      </c>
      <c r="D10" s="4" t="s">
        <v>50</v>
      </c>
      <c r="E10" s="4" t="s">
        <v>50</v>
      </c>
      <c r="F10" s="4">
        <v>400880770</v>
      </c>
      <c r="G10" s="4">
        <v>202273272</v>
      </c>
      <c r="H10" s="4">
        <v>212963623</v>
      </c>
      <c r="I10" s="4">
        <v>141853065</v>
      </c>
      <c r="J10" s="4">
        <f t="shared" si="0"/>
        <v>2653470605</v>
      </c>
    </row>
    <row r="11" spans="1:16" x14ac:dyDescent="0.2">
      <c r="A11" s="12">
        <v>2016</v>
      </c>
      <c r="B11" s="4">
        <v>1740433777</v>
      </c>
      <c r="C11" s="4" t="s">
        <v>50</v>
      </c>
      <c r="D11" s="4" t="s">
        <v>50</v>
      </c>
      <c r="E11" s="4" t="s">
        <v>50</v>
      </c>
      <c r="F11" s="4">
        <v>385066395</v>
      </c>
      <c r="G11" s="4">
        <v>226195329</v>
      </c>
      <c r="H11" s="4">
        <v>232293656</v>
      </c>
      <c r="I11" s="4">
        <v>162571983</v>
      </c>
      <c r="J11" s="4">
        <f t="shared" si="0"/>
        <v>2746561140</v>
      </c>
    </row>
    <row r="12" spans="1:16" x14ac:dyDescent="0.2">
      <c r="A12" s="12"/>
      <c r="B12" s="4"/>
      <c r="C12" s="4"/>
      <c r="D12" s="4"/>
      <c r="E12" s="4"/>
      <c r="F12" s="4"/>
      <c r="G12" s="4"/>
      <c r="H12" s="4"/>
      <c r="I12" s="4"/>
      <c r="J12" s="4"/>
    </row>
    <row r="13" spans="1:16" x14ac:dyDescent="0.2">
      <c r="A13" s="12"/>
      <c r="B13" s="106" t="s">
        <v>19</v>
      </c>
      <c r="C13" s="106" t="s">
        <v>161</v>
      </c>
      <c r="D13" s="106" t="s">
        <v>71</v>
      </c>
      <c r="E13" s="4"/>
      <c r="F13" s="106" t="s">
        <v>20</v>
      </c>
      <c r="G13" s="106" t="s">
        <v>73</v>
      </c>
      <c r="H13" s="106" t="s">
        <v>74</v>
      </c>
      <c r="I13" s="106" t="s">
        <v>75</v>
      </c>
      <c r="J13" s="106" t="s">
        <v>30</v>
      </c>
      <c r="L13" s="4"/>
    </row>
    <row r="14" spans="1:16" x14ac:dyDescent="0.2">
      <c r="A14" s="12">
        <v>2018</v>
      </c>
      <c r="B14" s="4">
        <v>1917403007</v>
      </c>
      <c r="C14" s="4" t="s">
        <v>151</v>
      </c>
      <c r="D14" s="4" t="s">
        <v>151</v>
      </c>
      <c r="E14" s="4"/>
      <c r="F14" s="4">
        <v>417672992</v>
      </c>
      <c r="G14" s="4">
        <v>253097142</v>
      </c>
      <c r="H14" s="4">
        <v>251979851</v>
      </c>
      <c r="I14" s="4">
        <v>196970083</v>
      </c>
      <c r="J14" s="4">
        <f t="shared" ref="J14:J17" si="1">B14+F14+G14+H14+I14</f>
        <v>3037123075</v>
      </c>
      <c r="K14" s="56"/>
    </row>
    <row r="15" spans="1:16" x14ac:dyDescent="0.2">
      <c r="A15" s="12">
        <v>2020</v>
      </c>
      <c r="B15" s="4">
        <v>1661909940</v>
      </c>
      <c r="C15" s="4">
        <v>1552560425</v>
      </c>
      <c r="D15" s="4">
        <v>109349515</v>
      </c>
      <c r="E15" s="4"/>
      <c r="F15" s="4">
        <v>283083269</v>
      </c>
      <c r="G15" s="4">
        <v>213603625</v>
      </c>
      <c r="H15" s="4">
        <v>187860005</v>
      </c>
      <c r="I15" s="4">
        <v>180482133</v>
      </c>
      <c r="J15" s="4">
        <f t="shared" si="1"/>
        <v>2526938972</v>
      </c>
      <c r="K15" s="56"/>
    </row>
    <row r="16" spans="1:16" x14ac:dyDescent="0.2">
      <c r="A16" s="12">
        <v>2022</v>
      </c>
      <c r="B16" s="4">
        <v>2104466306</v>
      </c>
      <c r="C16" s="4">
        <v>1981022084</v>
      </c>
      <c r="D16" s="4">
        <v>123444222</v>
      </c>
      <c r="E16" s="4"/>
      <c r="F16" s="4">
        <v>328548428</v>
      </c>
      <c r="G16" s="4">
        <v>409325714</v>
      </c>
      <c r="H16" s="4">
        <v>139326907</v>
      </c>
      <c r="I16" s="4">
        <v>367542775</v>
      </c>
      <c r="J16" s="4">
        <f t="shared" si="1"/>
        <v>3349210130</v>
      </c>
      <c r="K16" s="56"/>
    </row>
    <row r="17" spans="1:16" x14ac:dyDescent="0.2">
      <c r="A17" s="38">
        <v>2024</v>
      </c>
      <c r="B17" s="7">
        <v>2213354124</v>
      </c>
      <c r="C17" s="7">
        <v>1922232582.05</v>
      </c>
      <c r="D17" s="7">
        <v>291121542.19999999</v>
      </c>
      <c r="E17" s="7"/>
      <c r="F17" s="7">
        <v>223306364.71000001</v>
      </c>
      <c r="G17" s="7">
        <v>509766277.39999998</v>
      </c>
      <c r="H17" s="7">
        <v>219799102.33000001</v>
      </c>
      <c r="I17" s="7">
        <v>389020867.55000001</v>
      </c>
      <c r="J17" s="7">
        <f t="shared" si="1"/>
        <v>3555246735.9900002</v>
      </c>
      <c r="K17" s="56"/>
    </row>
    <row r="18" spans="1:16" x14ac:dyDescent="0.2">
      <c r="A18" s="27"/>
      <c r="B18" s="4"/>
      <c r="C18" s="4"/>
      <c r="D18" s="4"/>
      <c r="E18" s="4"/>
      <c r="F18" s="4"/>
      <c r="G18" s="4"/>
      <c r="H18" s="4"/>
      <c r="I18" s="4"/>
      <c r="J18" s="4"/>
      <c r="K18" s="56"/>
    </row>
    <row r="20" spans="1:16" ht="15" x14ac:dyDescent="0.25">
      <c r="A20" s="3" t="s">
        <v>228</v>
      </c>
    </row>
    <row r="21" spans="1:16" x14ac:dyDescent="0.2">
      <c r="A21" s="47" t="s">
        <v>69</v>
      </c>
      <c r="B21" s="1"/>
      <c r="C21" s="1"/>
      <c r="D21" s="1"/>
      <c r="E21" s="1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16" x14ac:dyDescent="0.2">
      <c r="K22" s="26"/>
    </row>
    <row r="23" spans="1:16" x14ac:dyDescent="0.2">
      <c r="A23" s="92"/>
      <c r="B23" s="220" t="s">
        <v>19</v>
      </c>
      <c r="C23" s="220" t="s">
        <v>70</v>
      </c>
      <c r="D23" s="220" t="s">
        <v>71</v>
      </c>
      <c r="E23" s="220" t="s">
        <v>72</v>
      </c>
      <c r="F23" s="220" t="s">
        <v>20</v>
      </c>
      <c r="G23" s="220" t="s">
        <v>73</v>
      </c>
      <c r="H23" s="220" t="s">
        <v>74</v>
      </c>
      <c r="I23" s="220" t="s">
        <v>75</v>
      </c>
      <c r="J23" s="220" t="s">
        <v>30</v>
      </c>
    </row>
    <row r="24" spans="1:16" x14ac:dyDescent="0.2">
      <c r="A24" s="89">
        <v>2004</v>
      </c>
      <c r="B24" s="90" t="s">
        <v>50</v>
      </c>
      <c r="C24" s="90" t="s">
        <v>50</v>
      </c>
      <c r="D24" s="90" t="s">
        <v>50</v>
      </c>
      <c r="E24" s="90" t="s">
        <v>50</v>
      </c>
      <c r="F24" s="90" t="s">
        <v>50</v>
      </c>
      <c r="G24" s="90" t="s">
        <v>50</v>
      </c>
      <c r="H24" s="90" t="s">
        <v>50</v>
      </c>
      <c r="I24" s="90" t="s">
        <v>50</v>
      </c>
      <c r="J24" s="90">
        <v>1569059246</v>
      </c>
      <c r="K24" s="56"/>
    </row>
    <row r="25" spans="1:16" x14ac:dyDescent="0.2">
      <c r="A25" s="91">
        <v>2006</v>
      </c>
      <c r="B25" s="90" t="s">
        <v>50</v>
      </c>
      <c r="C25" s="90" t="s">
        <v>50</v>
      </c>
      <c r="D25" s="90" t="s">
        <v>50</v>
      </c>
      <c r="E25" s="90" t="s">
        <v>50</v>
      </c>
      <c r="F25" s="90" t="s">
        <v>50</v>
      </c>
      <c r="G25" s="90" t="s">
        <v>50</v>
      </c>
      <c r="H25" s="90" t="s">
        <v>50</v>
      </c>
      <c r="I25" s="90" t="s">
        <v>50</v>
      </c>
      <c r="J25" s="90">
        <v>2100893889</v>
      </c>
    </row>
    <row r="26" spans="1:16" x14ac:dyDescent="0.2">
      <c r="A26" s="91">
        <v>2008</v>
      </c>
      <c r="B26" s="90">
        <v>1832719739.3199999</v>
      </c>
      <c r="C26" s="90" t="s">
        <v>50</v>
      </c>
      <c r="D26" s="90" t="s">
        <v>50</v>
      </c>
      <c r="E26" s="90" t="s">
        <v>50</v>
      </c>
      <c r="F26" s="90">
        <v>187516021.37</v>
      </c>
      <c r="G26" s="90">
        <v>23408461.699999999</v>
      </c>
      <c r="H26" s="90">
        <v>161851525.38999999</v>
      </c>
      <c r="I26" s="90">
        <v>73278771.909999996</v>
      </c>
      <c r="J26" s="90">
        <v>2278774520</v>
      </c>
    </row>
    <row r="27" spans="1:16" x14ac:dyDescent="0.2">
      <c r="A27" s="91">
        <v>2010</v>
      </c>
      <c r="B27" s="90">
        <v>1320051369.924</v>
      </c>
      <c r="C27" s="90" t="s">
        <v>50</v>
      </c>
      <c r="D27" s="90" t="s">
        <v>50</v>
      </c>
      <c r="E27" s="90" t="s">
        <v>50</v>
      </c>
      <c r="F27" s="90">
        <v>368215472.53100002</v>
      </c>
      <c r="G27" s="90">
        <v>146944839.176</v>
      </c>
      <c r="H27" s="90">
        <v>207929597.03299999</v>
      </c>
      <c r="I27" s="90">
        <v>117840487.406</v>
      </c>
      <c r="J27" s="90">
        <v>2160981766</v>
      </c>
    </row>
    <row r="28" spans="1:16" x14ac:dyDescent="0.2">
      <c r="A28" s="91">
        <v>2012</v>
      </c>
      <c r="B28" s="90">
        <v>1494804808.9000001</v>
      </c>
      <c r="C28" s="90" t="s">
        <v>50</v>
      </c>
      <c r="D28" s="90" t="s">
        <v>50</v>
      </c>
      <c r="E28" s="90" t="s">
        <v>50</v>
      </c>
      <c r="F28" s="90">
        <v>435280251.89999998</v>
      </c>
      <c r="G28" s="90">
        <v>189983063.44</v>
      </c>
      <c r="H28" s="90">
        <v>285271917.50999999</v>
      </c>
      <c r="I28" s="90">
        <v>153033742.69999999</v>
      </c>
      <c r="J28" s="90">
        <v>2558373784</v>
      </c>
    </row>
    <row r="29" spans="1:16" x14ac:dyDescent="0.2">
      <c r="A29" s="91">
        <v>2014</v>
      </c>
      <c r="B29" s="90">
        <v>1591059228</v>
      </c>
      <c r="C29" s="90" t="s">
        <v>50</v>
      </c>
      <c r="D29" s="90" t="s">
        <v>50</v>
      </c>
      <c r="E29" s="90" t="s">
        <v>50</v>
      </c>
      <c r="F29" s="90">
        <v>397845670</v>
      </c>
      <c r="G29" s="90">
        <v>199688078</v>
      </c>
      <c r="H29" s="90">
        <v>204668504</v>
      </c>
      <c r="I29" s="90">
        <v>138851915</v>
      </c>
      <c r="J29" s="90">
        <v>2532113395</v>
      </c>
      <c r="K29" s="56"/>
    </row>
    <row r="30" spans="1:16" x14ac:dyDescent="0.2">
      <c r="A30" s="91">
        <v>2016</v>
      </c>
      <c r="B30" s="90">
        <v>1636089374</v>
      </c>
      <c r="C30" s="90" t="s">
        <v>50</v>
      </c>
      <c r="D30" s="90" t="s">
        <v>50</v>
      </c>
      <c r="E30" s="90" t="s">
        <v>50</v>
      </c>
      <c r="F30" s="90">
        <v>380517427</v>
      </c>
      <c r="G30" s="90">
        <v>220765668</v>
      </c>
      <c r="H30" s="90">
        <v>225462614</v>
      </c>
      <c r="I30" s="90">
        <v>158032699</v>
      </c>
      <c r="J30" s="90">
        <f>+B30+F30+G30+H30+I30</f>
        <v>2620867782</v>
      </c>
      <c r="K30" s="56"/>
    </row>
    <row r="31" spans="1:16" x14ac:dyDescent="0.2">
      <c r="A31" s="91"/>
      <c r="B31" s="90"/>
      <c r="C31" s="90"/>
      <c r="D31" s="90"/>
      <c r="E31" s="90"/>
      <c r="F31" s="90"/>
      <c r="G31" s="90"/>
      <c r="H31" s="90"/>
      <c r="I31" s="90"/>
      <c r="J31" s="90"/>
      <c r="K31" s="56"/>
    </row>
    <row r="32" spans="1:16" x14ac:dyDescent="0.2">
      <c r="A32" s="91"/>
      <c r="B32" s="220" t="s">
        <v>19</v>
      </c>
      <c r="C32" s="220" t="s">
        <v>161</v>
      </c>
      <c r="D32" s="220" t="s">
        <v>71</v>
      </c>
      <c r="E32" s="90"/>
      <c r="F32" s="220" t="s">
        <v>20</v>
      </c>
      <c r="G32" s="220" t="s">
        <v>73</v>
      </c>
      <c r="H32" s="220" t="s">
        <v>74</v>
      </c>
      <c r="I32" s="220" t="s">
        <v>75</v>
      </c>
      <c r="J32" s="220" t="s">
        <v>30</v>
      </c>
      <c r="K32" s="56"/>
    </row>
    <row r="33" spans="1:10" x14ac:dyDescent="0.2">
      <c r="A33" s="91">
        <v>2018</v>
      </c>
      <c r="B33" s="90">
        <v>1743247962</v>
      </c>
      <c r="C33" s="90" t="s">
        <v>151</v>
      </c>
      <c r="D33" s="90" t="s">
        <v>151</v>
      </c>
      <c r="E33" s="90"/>
      <c r="F33" s="90">
        <v>412729329</v>
      </c>
      <c r="G33" s="90">
        <v>245768470</v>
      </c>
      <c r="H33" s="90">
        <v>247626333</v>
      </c>
      <c r="I33" s="90">
        <v>193539365</v>
      </c>
      <c r="J33" s="90">
        <f>+B33+F33+G33+H33+I33</f>
        <v>2842911459</v>
      </c>
    </row>
    <row r="34" spans="1:10" x14ac:dyDescent="0.2">
      <c r="A34" s="91">
        <v>2020</v>
      </c>
      <c r="B34" s="90">
        <v>1526494676</v>
      </c>
      <c r="C34" s="90">
        <v>1433498866</v>
      </c>
      <c r="D34" s="90">
        <v>92995810</v>
      </c>
      <c r="E34" s="90"/>
      <c r="F34" s="90">
        <v>279343127</v>
      </c>
      <c r="G34" s="90">
        <v>209541807</v>
      </c>
      <c r="H34" s="90">
        <v>182696079</v>
      </c>
      <c r="I34" s="90">
        <v>173906781</v>
      </c>
      <c r="J34" s="90">
        <f t="shared" ref="J34:J36" si="2">+B34+F34+G34+H34+I34</f>
        <v>2371982470</v>
      </c>
    </row>
    <row r="35" spans="1:10" x14ac:dyDescent="0.2">
      <c r="A35" s="91">
        <v>2020</v>
      </c>
      <c r="B35" s="90">
        <f>C35+D35</f>
        <v>1957351039</v>
      </c>
      <c r="C35" s="90">
        <v>1837940647</v>
      </c>
      <c r="D35" s="90">
        <v>119410392</v>
      </c>
      <c r="E35" s="90"/>
      <c r="F35" s="90">
        <v>323213514</v>
      </c>
      <c r="G35" s="90">
        <v>401973603</v>
      </c>
      <c r="H35" s="90">
        <v>136740216</v>
      </c>
      <c r="I35" s="90">
        <v>352205025</v>
      </c>
      <c r="J35" s="90">
        <f t="shared" si="2"/>
        <v>3171483397</v>
      </c>
    </row>
    <row r="36" spans="1:10" x14ac:dyDescent="0.2">
      <c r="A36" s="221">
        <v>2024</v>
      </c>
      <c r="B36" s="222">
        <f>C36+D36</f>
        <v>2089820729.9300001</v>
      </c>
      <c r="C36" s="222">
        <v>1803857159</v>
      </c>
      <c r="D36" s="222">
        <v>285963570.93000001</v>
      </c>
      <c r="E36" s="222"/>
      <c r="F36" s="222">
        <v>218733055.28999999</v>
      </c>
      <c r="G36" s="222">
        <v>496753442.37</v>
      </c>
      <c r="H36" s="222">
        <v>216537977.99000001</v>
      </c>
      <c r="I36" s="222">
        <v>376548153.25999999</v>
      </c>
      <c r="J36" s="222">
        <f t="shared" si="2"/>
        <v>3398393358.8400002</v>
      </c>
    </row>
    <row r="37" spans="1:10" x14ac:dyDescent="0.2">
      <c r="A37" s="223"/>
      <c r="B37" s="222"/>
      <c r="C37" s="222"/>
      <c r="D37" s="222"/>
      <c r="E37" s="222"/>
      <c r="F37" s="222"/>
      <c r="G37" s="222"/>
      <c r="H37" s="222"/>
      <c r="I37" s="222"/>
      <c r="J37" s="222"/>
    </row>
    <row r="38" spans="1:10" x14ac:dyDescent="0.2">
      <c r="A38" s="10" t="s">
        <v>150</v>
      </c>
      <c r="B38" s="56"/>
      <c r="C38" s="56"/>
      <c r="D38" s="56"/>
      <c r="E38" s="56"/>
    </row>
    <row r="39" spans="1:10" s="10" customFormat="1" ht="9" x14ac:dyDescent="0.2">
      <c r="A39" s="10" t="s">
        <v>227</v>
      </c>
    </row>
    <row r="40" spans="1:10" x14ac:dyDescent="0.2">
      <c r="B40" s="56"/>
    </row>
  </sheetData>
  <pageMargins left="0.7" right="0.7" top="0.75" bottom="0.75" header="0.3" footer="0.3"/>
  <pageSetup paperSize="9" scale="95" orientation="landscape" r:id="rId1"/>
  <colBreaks count="1" manualBreakCount="1">
    <brk id="10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T143"/>
  <sheetViews>
    <sheetView zoomScaleNormal="100" workbookViewId="0"/>
  </sheetViews>
  <sheetFormatPr baseColWidth="10" defaultColWidth="11.42578125" defaultRowHeight="12.75" x14ac:dyDescent="0.2"/>
  <cols>
    <col min="1" max="1" width="20" style="6" customWidth="1"/>
    <col min="2" max="9" width="10.7109375" style="6" customWidth="1"/>
    <col min="10" max="10" width="11.42578125" style="2"/>
    <col min="11" max="11" width="19.28515625" style="2" bestFit="1" customWidth="1"/>
    <col min="12" max="12" width="10.7109375" style="2" customWidth="1"/>
    <col min="13" max="16384" width="11.42578125" style="2"/>
  </cols>
  <sheetData>
    <row r="1" spans="1:19" ht="15" x14ac:dyDescent="0.25">
      <c r="A1" s="3" t="s">
        <v>178</v>
      </c>
    </row>
    <row r="2" spans="1:19" x14ac:dyDescent="0.2">
      <c r="A2" s="47" t="s">
        <v>77</v>
      </c>
    </row>
    <row r="4" spans="1:19" ht="27" x14ac:dyDescent="0.2">
      <c r="A4" s="31"/>
      <c r="B4" s="39" t="s">
        <v>30</v>
      </c>
      <c r="C4" s="39" t="s">
        <v>78</v>
      </c>
      <c r="D4" s="39" t="s">
        <v>80</v>
      </c>
      <c r="E4" s="39" t="s">
        <v>79</v>
      </c>
      <c r="F4" s="39" t="s">
        <v>81</v>
      </c>
      <c r="G4" s="39" t="s">
        <v>82</v>
      </c>
      <c r="H4" s="39" t="s">
        <v>83</v>
      </c>
      <c r="I4" s="39" t="s">
        <v>84</v>
      </c>
      <c r="K4" s="83" t="s">
        <v>52</v>
      </c>
      <c r="L4" s="224" t="s">
        <v>30</v>
      </c>
      <c r="M4" s="224" t="s">
        <v>93</v>
      </c>
      <c r="N4" s="224" t="s">
        <v>80</v>
      </c>
      <c r="O4" s="224" t="s">
        <v>79</v>
      </c>
      <c r="P4" s="224" t="s">
        <v>81</v>
      </c>
      <c r="Q4" s="224" t="s">
        <v>82</v>
      </c>
      <c r="R4" s="224" t="s">
        <v>83</v>
      </c>
      <c r="S4" s="224" t="s">
        <v>84</v>
      </c>
    </row>
    <row r="5" spans="1:19" x14ac:dyDescent="0.2">
      <c r="A5" s="85" t="s">
        <v>85</v>
      </c>
      <c r="B5" s="159">
        <v>30.9</v>
      </c>
      <c r="C5" s="159">
        <v>19.8</v>
      </c>
      <c r="D5" s="159">
        <v>35.799999999999997</v>
      </c>
      <c r="E5" s="159">
        <v>69.3</v>
      </c>
      <c r="F5" s="159">
        <v>91.9</v>
      </c>
      <c r="G5" s="159">
        <v>91.9</v>
      </c>
      <c r="H5" s="159">
        <v>100</v>
      </c>
      <c r="I5" s="159">
        <v>100</v>
      </c>
      <c r="K5" s="225" t="s">
        <v>85</v>
      </c>
      <c r="L5" s="160">
        <v>33.799999999999997</v>
      </c>
      <c r="M5" s="160">
        <v>22.3</v>
      </c>
      <c r="N5" s="160">
        <v>37.799999999999997</v>
      </c>
      <c r="O5" s="160">
        <v>76.3</v>
      </c>
      <c r="P5" s="160">
        <v>93.9</v>
      </c>
      <c r="Q5" s="160">
        <v>91.9</v>
      </c>
      <c r="R5" s="160">
        <v>100</v>
      </c>
      <c r="S5" s="160">
        <v>100</v>
      </c>
    </row>
    <row r="6" spans="1:19" x14ac:dyDescent="0.2">
      <c r="A6" s="85" t="s">
        <v>86</v>
      </c>
      <c r="B6" s="159">
        <v>28.6</v>
      </c>
      <c r="C6" s="159">
        <v>19.5</v>
      </c>
      <c r="D6" s="159">
        <v>30.6</v>
      </c>
      <c r="E6" s="159">
        <v>59.3</v>
      </c>
      <c r="F6" s="159">
        <v>85.1</v>
      </c>
      <c r="G6" s="159">
        <v>91.7</v>
      </c>
      <c r="H6" s="159">
        <v>95.5</v>
      </c>
      <c r="I6" s="159">
        <v>92.3</v>
      </c>
      <c r="K6" s="225" t="s">
        <v>86</v>
      </c>
      <c r="L6" s="160">
        <v>29.5</v>
      </c>
      <c r="M6" s="160">
        <v>19.7</v>
      </c>
      <c r="N6" s="160">
        <v>31.1</v>
      </c>
      <c r="O6" s="160">
        <v>61.9</v>
      </c>
      <c r="P6" s="160">
        <v>87.9</v>
      </c>
      <c r="Q6" s="160">
        <v>91.7</v>
      </c>
      <c r="R6" s="160">
        <v>95.2</v>
      </c>
      <c r="S6" s="160">
        <v>92.3</v>
      </c>
    </row>
    <row r="7" spans="1:19" x14ac:dyDescent="0.2">
      <c r="A7" s="85" t="s">
        <v>87</v>
      </c>
      <c r="B7" s="159">
        <v>29.5</v>
      </c>
      <c r="C7" s="159">
        <v>18.7</v>
      </c>
      <c r="D7" s="159">
        <v>39.200000000000003</v>
      </c>
      <c r="E7" s="159">
        <v>62.1</v>
      </c>
      <c r="F7" s="159">
        <v>78.400000000000006</v>
      </c>
      <c r="G7" s="159">
        <v>75.7</v>
      </c>
      <c r="H7" s="159">
        <v>90.9</v>
      </c>
      <c r="I7" s="159">
        <v>100</v>
      </c>
      <c r="K7" s="225" t="s">
        <v>87</v>
      </c>
      <c r="L7" s="160">
        <v>26.6</v>
      </c>
      <c r="M7" s="160">
        <v>16</v>
      </c>
      <c r="N7" s="160">
        <v>32.4</v>
      </c>
      <c r="O7" s="160">
        <v>61.9</v>
      </c>
      <c r="P7" s="160">
        <v>80.3</v>
      </c>
      <c r="Q7" s="160">
        <v>75.7</v>
      </c>
      <c r="R7" s="160">
        <v>95.2</v>
      </c>
      <c r="S7" s="160">
        <v>100</v>
      </c>
    </row>
    <row r="8" spans="1:19" x14ac:dyDescent="0.2">
      <c r="A8" s="85" t="s">
        <v>88</v>
      </c>
      <c r="B8" s="159">
        <v>22.6</v>
      </c>
      <c r="C8" s="159">
        <v>12.9</v>
      </c>
      <c r="D8" s="159">
        <v>24.9</v>
      </c>
      <c r="E8" s="159">
        <v>52.3</v>
      </c>
      <c r="F8" s="159">
        <v>82.4</v>
      </c>
      <c r="G8" s="159">
        <v>97.3</v>
      </c>
      <c r="H8" s="159">
        <v>95.5</v>
      </c>
      <c r="I8" s="159">
        <v>92.3</v>
      </c>
      <c r="K8" s="225" t="s">
        <v>88</v>
      </c>
      <c r="L8" s="160">
        <v>24.3</v>
      </c>
      <c r="M8" s="160">
        <v>13.5</v>
      </c>
      <c r="N8" s="160">
        <v>27.3</v>
      </c>
      <c r="O8" s="160">
        <v>57.5</v>
      </c>
      <c r="P8" s="160">
        <v>84.8</v>
      </c>
      <c r="Q8" s="160">
        <v>97.3</v>
      </c>
      <c r="R8" s="160">
        <v>95.2</v>
      </c>
      <c r="S8" s="160">
        <v>92.3</v>
      </c>
    </row>
    <row r="9" spans="1:19" ht="18.75" x14ac:dyDescent="0.2">
      <c r="A9" s="85" t="s">
        <v>89</v>
      </c>
      <c r="B9" s="159">
        <v>24.2</v>
      </c>
      <c r="C9" s="159">
        <v>14.7</v>
      </c>
      <c r="D9" s="159">
        <v>30.2</v>
      </c>
      <c r="E9" s="159">
        <v>57.6</v>
      </c>
      <c r="F9" s="159">
        <v>68</v>
      </c>
      <c r="G9" s="159">
        <v>69.400000000000006</v>
      </c>
      <c r="H9" s="159">
        <v>81.8</v>
      </c>
      <c r="I9" s="159">
        <v>100</v>
      </c>
      <c r="K9" s="225" t="s">
        <v>89</v>
      </c>
      <c r="L9" s="160">
        <v>22.1</v>
      </c>
      <c r="M9" s="160">
        <v>12.3</v>
      </c>
      <c r="N9" s="160">
        <v>26.4</v>
      </c>
      <c r="O9" s="160">
        <v>57.7</v>
      </c>
      <c r="P9" s="160">
        <v>68.7</v>
      </c>
      <c r="Q9" s="160">
        <v>69.400000000000006</v>
      </c>
      <c r="R9" s="160">
        <v>85.7</v>
      </c>
      <c r="S9" s="160">
        <v>100</v>
      </c>
    </row>
    <row r="10" spans="1:19" x14ac:dyDescent="0.2">
      <c r="A10" s="85" t="s">
        <v>90</v>
      </c>
      <c r="B10" s="159">
        <v>20.399999999999999</v>
      </c>
      <c r="C10" s="159">
        <v>12.1</v>
      </c>
      <c r="D10" s="159">
        <v>23.2</v>
      </c>
      <c r="E10" s="159">
        <v>44.2</v>
      </c>
      <c r="F10" s="159">
        <v>73.599999999999994</v>
      </c>
      <c r="G10" s="159">
        <v>81.099999999999994</v>
      </c>
      <c r="H10" s="159">
        <v>76.2</v>
      </c>
      <c r="I10" s="159">
        <v>100</v>
      </c>
      <c r="K10" s="225" t="s">
        <v>90</v>
      </c>
      <c r="L10" s="160">
        <v>21</v>
      </c>
      <c r="M10" s="160">
        <v>12.4</v>
      </c>
      <c r="N10" s="160">
        <v>20.6</v>
      </c>
      <c r="O10" s="160">
        <v>50</v>
      </c>
      <c r="P10" s="160">
        <v>71.900000000000006</v>
      </c>
      <c r="Q10" s="160">
        <v>81.099999999999994</v>
      </c>
      <c r="R10" s="160">
        <v>80</v>
      </c>
      <c r="S10" s="160">
        <v>100</v>
      </c>
    </row>
    <row r="11" spans="1:19" ht="18.75" x14ac:dyDescent="0.2">
      <c r="A11" s="85" t="s">
        <v>91</v>
      </c>
      <c r="B11" s="159">
        <v>9.6999999999999993</v>
      </c>
      <c r="C11" s="159">
        <v>5.6</v>
      </c>
      <c r="D11" s="159">
        <v>9.6</v>
      </c>
      <c r="E11" s="159">
        <v>22.5</v>
      </c>
      <c r="F11" s="159">
        <v>31.1</v>
      </c>
      <c r="G11" s="159">
        <v>27</v>
      </c>
      <c r="H11" s="159">
        <v>75</v>
      </c>
      <c r="I11" s="159">
        <v>76.900000000000006</v>
      </c>
      <c r="K11" s="225" t="s">
        <v>91</v>
      </c>
      <c r="L11" s="160">
        <v>10.4</v>
      </c>
      <c r="M11" s="160">
        <v>5.9</v>
      </c>
      <c r="N11" s="160">
        <v>9.9</v>
      </c>
      <c r="O11" s="160">
        <v>26.7</v>
      </c>
      <c r="P11" s="160">
        <v>30.3</v>
      </c>
      <c r="Q11" s="160">
        <v>27</v>
      </c>
      <c r="R11" s="160">
        <v>73.7</v>
      </c>
      <c r="S11" s="160">
        <v>76.900000000000006</v>
      </c>
    </row>
    <row r="12" spans="1:19" x14ac:dyDescent="0.2">
      <c r="A12" s="85" t="s">
        <v>153</v>
      </c>
      <c r="B12" s="159">
        <v>19.7</v>
      </c>
      <c r="C12" s="159">
        <v>10.199999999999999</v>
      </c>
      <c r="D12" s="159">
        <v>21.1</v>
      </c>
      <c r="E12" s="159">
        <v>44.8</v>
      </c>
      <c r="F12" s="159">
        <v>89.2</v>
      </c>
      <c r="G12" s="159">
        <v>94.6</v>
      </c>
      <c r="H12" s="159">
        <v>90.9</v>
      </c>
      <c r="I12" s="159">
        <v>100</v>
      </c>
      <c r="K12" s="225" t="s">
        <v>153</v>
      </c>
      <c r="L12" s="160">
        <v>20.5</v>
      </c>
      <c r="M12" s="160">
        <v>10.7</v>
      </c>
      <c r="N12" s="160">
        <v>18</v>
      </c>
      <c r="O12" s="160">
        <v>50</v>
      </c>
      <c r="P12" s="160">
        <v>89.4</v>
      </c>
      <c r="Q12" s="160">
        <v>94.6</v>
      </c>
      <c r="R12" s="160">
        <v>90.5</v>
      </c>
      <c r="S12" s="160">
        <v>100</v>
      </c>
    </row>
    <row r="13" spans="1:19" ht="18.75" x14ac:dyDescent="0.2">
      <c r="A13" s="85" t="s">
        <v>152</v>
      </c>
      <c r="B13" s="159">
        <v>23.4</v>
      </c>
      <c r="C13" s="159">
        <v>13.9</v>
      </c>
      <c r="D13" s="159">
        <v>27.5</v>
      </c>
      <c r="E13" s="159">
        <v>50.9</v>
      </c>
      <c r="F13" s="159">
        <v>78.400000000000006</v>
      </c>
      <c r="G13" s="159">
        <v>86.5</v>
      </c>
      <c r="H13" s="159">
        <v>95.2</v>
      </c>
      <c r="I13" s="159">
        <v>92.3</v>
      </c>
      <c r="K13" s="225" t="s">
        <v>152</v>
      </c>
      <c r="L13" s="160">
        <v>23</v>
      </c>
      <c r="M13" s="160">
        <v>13.3</v>
      </c>
      <c r="N13" s="160">
        <v>25.7</v>
      </c>
      <c r="O13" s="160">
        <v>49.6</v>
      </c>
      <c r="P13" s="160">
        <v>80.3</v>
      </c>
      <c r="Q13" s="160">
        <v>86.5</v>
      </c>
      <c r="R13" s="160">
        <v>100</v>
      </c>
      <c r="S13" s="160">
        <v>92.3</v>
      </c>
    </row>
    <row r="15" spans="1:19" x14ac:dyDescent="0.2">
      <c r="A15" s="10" t="s">
        <v>192</v>
      </c>
      <c r="B15" s="2"/>
      <c r="C15" s="2"/>
      <c r="D15" s="2"/>
      <c r="E15" s="2"/>
      <c r="F15" s="2"/>
      <c r="G15" s="2"/>
      <c r="H15" s="2"/>
      <c r="I15" s="2"/>
      <c r="J15" s="226"/>
    </row>
    <row r="16" spans="1:19" x14ac:dyDescent="0.2">
      <c r="A16" s="10"/>
      <c r="B16" s="2"/>
      <c r="C16" s="2"/>
      <c r="D16" s="2"/>
      <c r="E16" s="2"/>
      <c r="F16" s="2"/>
      <c r="G16" s="2"/>
      <c r="H16" s="2"/>
      <c r="I16" s="2"/>
    </row>
    <row r="17" spans="1:20" ht="15" x14ac:dyDescent="0.25">
      <c r="A17" s="3" t="s">
        <v>147</v>
      </c>
    </row>
    <row r="18" spans="1:20" x14ac:dyDescent="0.2">
      <c r="A18" s="47" t="s">
        <v>77</v>
      </c>
    </row>
    <row r="19" spans="1:20" x14ac:dyDescent="0.2">
      <c r="A19" s="47"/>
    </row>
    <row r="20" spans="1:20" ht="27" x14ac:dyDescent="0.2">
      <c r="A20" s="31"/>
      <c r="B20" s="39" t="s">
        <v>30</v>
      </c>
      <c r="C20" s="39" t="s">
        <v>78</v>
      </c>
      <c r="D20" s="39" t="s">
        <v>80</v>
      </c>
      <c r="E20" s="39" t="s">
        <v>79</v>
      </c>
      <c r="F20" s="39" t="s">
        <v>81</v>
      </c>
      <c r="G20" s="39" t="s">
        <v>82</v>
      </c>
      <c r="H20" s="39" t="s">
        <v>83</v>
      </c>
      <c r="I20" s="39" t="s">
        <v>84</v>
      </c>
      <c r="K20" s="83" t="s">
        <v>52</v>
      </c>
      <c r="L20" s="224" t="s">
        <v>30</v>
      </c>
      <c r="M20" s="224" t="s">
        <v>93</v>
      </c>
      <c r="N20" s="224" t="s">
        <v>80</v>
      </c>
      <c r="O20" s="224" t="s">
        <v>79</v>
      </c>
      <c r="P20" s="224" t="s">
        <v>81</v>
      </c>
      <c r="Q20" s="224" t="s">
        <v>82</v>
      </c>
      <c r="R20" s="224" t="s">
        <v>83</v>
      </c>
      <c r="S20" s="224" t="s">
        <v>84</v>
      </c>
    </row>
    <row r="21" spans="1:20" ht="21" customHeight="1" x14ac:dyDescent="0.2">
      <c r="A21" s="85" t="s">
        <v>85</v>
      </c>
      <c r="B21" s="86">
        <v>30</v>
      </c>
      <c r="C21" s="86">
        <v>20.2</v>
      </c>
      <c r="D21" s="86">
        <v>33.9</v>
      </c>
      <c r="E21" s="86">
        <v>63.5</v>
      </c>
      <c r="F21" s="86">
        <v>76.599999999999994</v>
      </c>
      <c r="G21" s="86">
        <v>80</v>
      </c>
      <c r="H21" s="86">
        <v>69.099999999999994</v>
      </c>
      <c r="I21" s="86">
        <v>74.900000000000006</v>
      </c>
      <c r="K21" s="225" t="s">
        <v>85</v>
      </c>
      <c r="L21" s="87">
        <v>33.299999999999997</v>
      </c>
      <c r="M21" s="87">
        <v>23</v>
      </c>
      <c r="N21" s="87">
        <v>35.5</v>
      </c>
      <c r="O21" s="87">
        <v>73.7</v>
      </c>
      <c r="P21" s="87">
        <v>77.2</v>
      </c>
      <c r="Q21" s="87">
        <v>81.5</v>
      </c>
      <c r="R21" s="87">
        <v>67.900000000000006</v>
      </c>
      <c r="S21" s="87">
        <v>78</v>
      </c>
      <c r="T21" s="42"/>
    </row>
    <row r="22" spans="1:20" ht="21" customHeight="1" x14ac:dyDescent="0.2">
      <c r="A22" s="85" t="s">
        <v>86</v>
      </c>
      <c r="B22" s="86">
        <v>28</v>
      </c>
      <c r="C22" s="86">
        <v>19.2</v>
      </c>
      <c r="D22" s="86">
        <v>29</v>
      </c>
      <c r="E22" s="86">
        <v>58.2</v>
      </c>
      <c r="F22" s="86">
        <v>76.2</v>
      </c>
      <c r="G22" s="86">
        <v>79.7</v>
      </c>
      <c r="H22" s="86">
        <v>69.099999999999994</v>
      </c>
      <c r="I22" s="86">
        <v>69.2</v>
      </c>
      <c r="K22" s="225" t="s">
        <v>86</v>
      </c>
      <c r="L22" s="87">
        <v>29.6</v>
      </c>
      <c r="M22" s="87">
        <v>20.7</v>
      </c>
      <c r="N22" s="87">
        <v>27.9</v>
      </c>
      <c r="O22" s="87">
        <v>62.4</v>
      </c>
      <c r="P22" s="87">
        <v>78.3</v>
      </c>
      <c r="Q22" s="87">
        <v>81.2</v>
      </c>
      <c r="R22" s="87">
        <v>67.900000000000006</v>
      </c>
      <c r="S22" s="87">
        <v>71.5</v>
      </c>
      <c r="T22" s="42"/>
    </row>
    <row r="23" spans="1:20" ht="21" customHeight="1" x14ac:dyDescent="0.2">
      <c r="A23" s="85" t="s">
        <v>87</v>
      </c>
      <c r="B23" s="86">
        <v>28.2</v>
      </c>
      <c r="C23" s="86">
        <v>17.399999999999999</v>
      </c>
      <c r="D23" s="86">
        <v>41.3</v>
      </c>
      <c r="E23" s="86">
        <v>54.3</v>
      </c>
      <c r="F23" s="86">
        <v>64.8</v>
      </c>
      <c r="G23" s="86">
        <v>71.900000000000006</v>
      </c>
      <c r="H23" s="86">
        <v>63.6</v>
      </c>
      <c r="I23" s="86">
        <v>74.900000000000006</v>
      </c>
      <c r="K23" s="225" t="s">
        <v>87</v>
      </c>
      <c r="L23" s="87">
        <v>26.6</v>
      </c>
      <c r="M23" s="87">
        <v>15.9</v>
      </c>
      <c r="N23" s="87">
        <v>38.299999999999997</v>
      </c>
      <c r="O23" s="87">
        <v>52.2</v>
      </c>
      <c r="P23" s="87">
        <v>64.3</v>
      </c>
      <c r="Q23" s="87">
        <v>73.099999999999994</v>
      </c>
      <c r="R23" s="87">
        <v>62.2</v>
      </c>
      <c r="S23" s="87">
        <v>78</v>
      </c>
      <c r="T23" s="42"/>
    </row>
    <row r="24" spans="1:20" ht="21" customHeight="1" x14ac:dyDescent="0.2">
      <c r="A24" s="85" t="s">
        <v>88</v>
      </c>
      <c r="B24" s="86">
        <v>20.8</v>
      </c>
      <c r="C24" s="86">
        <v>12.5</v>
      </c>
      <c r="D24" s="86">
        <v>22.7</v>
      </c>
      <c r="E24" s="86">
        <v>44.3</v>
      </c>
      <c r="F24" s="86">
        <v>67.099999999999994</v>
      </c>
      <c r="G24" s="86">
        <v>72.900000000000006</v>
      </c>
      <c r="H24" s="86">
        <v>69.099999999999994</v>
      </c>
      <c r="I24" s="86">
        <v>74.900000000000006</v>
      </c>
      <c r="K24" s="225" t="s">
        <v>88</v>
      </c>
      <c r="L24" s="87">
        <v>22.3</v>
      </c>
      <c r="M24" s="87">
        <v>13.1</v>
      </c>
      <c r="N24" s="87">
        <v>23.2</v>
      </c>
      <c r="O24" s="87">
        <v>50.4</v>
      </c>
      <c r="P24" s="87">
        <v>67.900000000000006</v>
      </c>
      <c r="Q24" s="87">
        <v>74</v>
      </c>
      <c r="R24" s="87">
        <v>67.900000000000006</v>
      </c>
      <c r="S24" s="87">
        <v>78</v>
      </c>
      <c r="T24" s="42"/>
    </row>
    <row r="25" spans="1:20" ht="21" customHeight="1" x14ac:dyDescent="0.2">
      <c r="A25" s="85" t="s">
        <v>89</v>
      </c>
      <c r="B25" s="86">
        <v>22.9</v>
      </c>
      <c r="C25" s="86">
        <v>13.8</v>
      </c>
      <c r="D25" s="86">
        <v>29.5</v>
      </c>
      <c r="E25" s="86">
        <v>51.4</v>
      </c>
      <c r="F25" s="86">
        <v>56</v>
      </c>
      <c r="G25" s="86">
        <v>57.8</v>
      </c>
      <c r="H25" s="86">
        <v>69.099999999999994</v>
      </c>
      <c r="I25" s="86">
        <v>74.900000000000006</v>
      </c>
      <c r="K25" s="225" t="s">
        <v>89</v>
      </c>
      <c r="L25" s="87">
        <v>21.9</v>
      </c>
      <c r="M25" s="87">
        <v>12.8</v>
      </c>
      <c r="N25" s="87">
        <v>26.6</v>
      </c>
      <c r="O25" s="87">
        <v>51.7</v>
      </c>
      <c r="P25" s="87">
        <v>55.6</v>
      </c>
      <c r="Q25" s="87">
        <v>58.3</v>
      </c>
      <c r="R25" s="87">
        <v>67.900000000000006</v>
      </c>
      <c r="S25" s="87">
        <v>78</v>
      </c>
      <c r="T25" s="42"/>
    </row>
    <row r="26" spans="1:20" ht="21" customHeight="1" x14ac:dyDescent="0.2">
      <c r="A26" s="85" t="s">
        <v>90</v>
      </c>
      <c r="B26" s="86">
        <v>19.899999999999999</v>
      </c>
      <c r="C26" s="86">
        <v>13</v>
      </c>
      <c r="D26" s="86">
        <v>23.8</v>
      </c>
      <c r="E26" s="86">
        <v>34.299999999999997</v>
      </c>
      <c r="F26" s="86">
        <v>64.400000000000006</v>
      </c>
      <c r="G26" s="86">
        <v>53.4</v>
      </c>
      <c r="H26" s="86">
        <v>53.8</v>
      </c>
      <c r="I26" s="86">
        <v>69.2</v>
      </c>
      <c r="K26" s="225" t="s">
        <v>90</v>
      </c>
      <c r="L26" s="87">
        <v>20.8</v>
      </c>
      <c r="M26" s="87">
        <v>13.5</v>
      </c>
      <c r="N26" s="87">
        <v>24.3</v>
      </c>
      <c r="O26" s="87">
        <v>35.9</v>
      </c>
      <c r="P26" s="87">
        <v>64.900000000000006</v>
      </c>
      <c r="Q26" s="87">
        <v>53.8</v>
      </c>
      <c r="R26" s="87">
        <v>51.9</v>
      </c>
      <c r="S26" s="87">
        <v>71.5</v>
      </c>
      <c r="T26" s="42"/>
    </row>
    <row r="27" spans="1:20" ht="21" customHeight="1" x14ac:dyDescent="0.2">
      <c r="A27" s="85" t="s">
        <v>91</v>
      </c>
      <c r="B27" s="86">
        <v>9.9</v>
      </c>
      <c r="C27" s="86">
        <v>6.1</v>
      </c>
      <c r="D27" s="86">
        <v>12.1</v>
      </c>
      <c r="E27" s="86">
        <v>15.7</v>
      </c>
      <c r="F27" s="86">
        <v>28.7</v>
      </c>
      <c r="G27" s="86">
        <v>27.4</v>
      </c>
      <c r="H27" s="86">
        <v>56.1</v>
      </c>
      <c r="I27" s="86">
        <v>42.8</v>
      </c>
      <c r="K27" s="225" t="s">
        <v>91</v>
      </c>
      <c r="L27" s="87">
        <v>10.4</v>
      </c>
      <c r="M27" s="87">
        <v>6.6</v>
      </c>
      <c r="N27" s="87">
        <v>12</v>
      </c>
      <c r="O27" s="87">
        <v>15</v>
      </c>
      <c r="P27" s="87">
        <v>29.4</v>
      </c>
      <c r="Q27" s="87">
        <v>26.6</v>
      </c>
      <c r="R27" s="87">
        <v>54.4</v>
      </c>
      <c r="S27" s="87">
        <v>41.6</v>
      </c>
      <c r="T27" s="42"/>
    </row>
    <row r="28" spans="1:20" ht="21" customHeight="1" x14ac:dyDescent="0.2">
      <c r="A28" s="85" t="s">
        <v>153</v>
      </c>
      <c r="B28" s="86">
        <v>16.899999999999999</v>
      </c>
      <c r="C28" s="86">
        <v>9.5</v>
      </c>
      <c r="D28" s="86">
        <v>15.5</v>
      </c>
      <c r="E28" s="86">
        <v>33.700000000000003</v>
      </c>
      <c r="F28" s="86">
        <v>70.5</v>
      </c>
      <c r="G28" s="86">
        <v>81.400000000000006</v>
      </c>
      <c r="H28" s="86">
        <v>69.099999999999994</v>
      </c>
      <c r="I28" s="86">
        <v>69.2</v>
      </c>
      <c r="K28" s="225" t="s">
        <v>153</v>
      </c>
      <c r="L28" s="87">
        <v>17.899999999999999</v>
      </c>
      <c r="M28" s="87">
        <v>9.9</v>
      </c>
      <c r="N28" s="87">
        <v>15</v>
      </c>
      <c r="O28" s="87">
        <v>36.4</v>
      </c>
      <c r="P28" s="87">
        <v>70.5</v>
      </c>
      <c r="Q28" s="87">
        <v>82.9</v>
      </c>
      <c r="R28" s="87">
        <v>67.900000000000006</v>
      </c>
      <c r="S28" s="87">
        <v>71.5</v>
      </c>
      <c r="T28" s="42"/>
    </row>
    <row r="29" spans="1:20" ht="21" customHeight="1" x14ac:dyDescent="0.2">
      <c r="A29" s="85" t="s">
        <v>152</v>
      </c>
      <c r="B29" s="86">
        <v>22.4</v>
      </c>
      <c r="C29" s="86">
        <v>15.3</v>
      </c>
      <c r="D29" s="86">
        <v>23.9</v>
      </c>
      <c r="E29" s="86">
        <v>46.4</v>
      </c>
      <c r="F29" s="86">
        <v>54.3</v>
      </c>
      <c r="G29" s="86">
        <v>66.400000000000006</v>
      </c>
      <c r="H29" s="86">
        <v>65.3</v>
      </c>
      <c r="I29" s="86">
        <v>55.9</v>
      </c>
      <c r="K29" s="225" t="s">
        <v>152</v>
      </c>
      <c r="L29" s="87">
        <v>22.6</v>
      </c>
      <c r="M29" s="87">
        <v>15</v>
      </c>
      <c r="N29" s="87">
        <v>23.7</v>
      </c>
      <c r="O29" s="87">
        <v>48.7</v>
      </c>
      <c r="P29" s="87">
        <v>53.7</v>
      </c>
      <c r="Q29" s="87">
        <v>67.3</v>
      </c>
      <c r="R29" s="87">
        <v>64</v>
      </c>
      <c r="S29" s="87">
        <v>56.4</v>
      </c>
      <c r="T29" s="42"/>
    </row>
    <row r="31" spans="1:20" ht="15" x14ac:dyDescent="0.25">
      <c r="A31" s="3" t="s">
        <v>76</v>
      </c>
    </row>
    <row r="32" spans="1:20" x14ac:dyDescent="0.2">
      <c r="A32" s="47" t="s">
        <v>77</v>
      </c>
    </row>
    <row r="33" spans="1:20" x14ac:dyDescent="0.2">
      <c r="A33" s="47"/>
    </row>
    <row r="34" spans="1:20" ht="27" x14ac:dyDescent="0.2">
      <c r="A34" s="31"/>
      <c r="B34" s="39" t="s">
        <v>30</v>
      </c>
      <c r="C34" s="39" t="s">
        <v>78</v>
      </c>
      <c r="D34" s="39" t="s">
        <v>80</v>
      </c>
      <c r="E34" s="39" t="s">
        <v>79</v>
      </c>
      <c r="F34" s="39" t="s">
        <v>81</v>
      </c>
      <c r="G34" s="39" t="s">
        <v>82</v>
      </c>
      <c r="H34" s="39" t="s">
        <v>83</v>
      </c>
      <c r="I34" s="39" t="s">
        <v>84</v>
      </c>
      <c r="K34" s="83" t="s">
        <v>52</v>
      </c>
      <c r="L34" s="39" t="s">
        <v>30</v>
      </c>
      <c r="M34" s="39" t="s">
        <v>93</v>
      </c>
      <c r="N34" s="39" t="s">
        <v>80</v>
      </c>
      <c r="O34" s="39" t="s">
        <v>79</v>
      </c>
      <c r="P34" s="39" t="s">
        <v>81</v>
      </c>
      <c r="Q34" s="39" t="s">
        <v>82</v>
      </c>
      <c r="R34" s="39" t="s">
        <v>83</v>
      </c>
      <c r="S34" s="39" t="s">
        <v>84</v>
      </c>
    </row>
    <row r="35" spans="1:20" ht="21" customHeight="1" x14ac:dyDescent="0.2">
      <c r="A35" s="85" t="s">
        <v>85</v>
      </c>
      <c r="B35" s="86">
        <v>29.2</v>
      </c>
      <c r="C35" s="86">
        <v>18</v>
      </c>
      <c r="D35" s="86">
        <v>29.8</v>
      </c>
      <c r="E35" s="86">
        <v>63.2</v>
      </c>
      <c r="F35" s="86">
        <v>83.7</v>
      </c>
      <c r="G35" s="86">
        <v>91.6</v>
      </c>
      <c r="H35" s="86">
        <v>100</v>
      </c>
      <c r="I35" s="86">
        <v>100</v>
      </c>
      <c r="K35" s="85" t="s">
        <v>85</v>
      </c>
      <c r="L35" s="87">
        <v>33.9</v>
      </c>
      <c r="M35" s="87">
        <v>21</v>
      </c>
      <c r="N35" s="87">
        <v>34.299999999999997</v>
      </c>
      <c r="O35" s="87">
        <v>79.3</v>
      </c>
      <c r="P35" s="87">
        <v>84.3</v>
      </c>
      <c r="Q35" s="87">
        <v>91.2</v>
      </c>
      <c r="R35" s="87">
        <v>100</v>
      </c>
      <c r="S35" s="87">
        <v>100</v>
      </c>
      <c r="T35" s="42"/>
    </row>
    <row r="36" spans="1:20" ht="21" customHeight="1" x14ac:dyDescent="0.2">
      <c r="A36" s="85" t="s">
        <v>86</v>
      </c>
      <c r="B36" s="86">
        <v>28.4</v>
      </c>
      <c r="C36" s="86">
        <v>17.399999999999999</v>
      </c>
      <c r="D36" s="86">
        <v>30.1</v>
      </c>
      <c r="E36" s="86">
        <v>57.3</v>
      </c>
      <c r="F36" s="86">
        <v>86.4</v>
      </c>
      <c r="G36" s="86">
        <v>92.3</v>
      </c>
      <c r="H36" s="86">
        <v>96</v>
      </c>
      <c r="I36" s="86">
        <v>100</v>
      </c>
      <c r="K36" s="85" t="s">
        <v>86</v>
      </c>
      <c r="L36" s="87">
        <v>30.8</v>
      </c>
      <c r="M36" s="87">
        <v>19.7</v>
      </c>
      <c r="N36" s="87">
        <v>27.4</v>
      </c>
      <c r="O36" s="87">
        <v>63</v>
      </c>
      <c r="P36" s="87">
        <v>86.8</v>
      </c>
      <c r="Q36" s="87">
        <v>94.1</v>
      </c>
      <c r="R36" s="87">
        <v>100</v>
      </c>
      <c r="S36" s="87">
        <v>100</v>
      </c>
      <c r="T36" s="42"/>
    </row>
    <row r="37" spans="1:20" ht="21" customHeight="1" x14ac:dyDescent="0.2">
      <c r="A37" s="85" t="s">
        <v>87</v>
      </c>
      <c r="B37" s="86">
        <v>30.7</v>
      </c>
      <c r="C37" s="86">
        <v>18</v>
      </c>
      <c r="D37" s="86">
        <v>43.5</v>
      </c>
      <c r="E37" s="86">
        <v>56.1</v>
      </c>
      <c r="F37" s="86">
        <v>81.099999999999994</v>
      </c>
      <c r="G37" s="86">
        <v>81.8</v>
      </c>
      <c r="H37" s="86">
        <v>96</v>
      </c>
      <c r="I37" s="86">
        <v>100</v>
      </c>
      <c r="K37" s="85" t="s">
        <v>87</v>
      </c>
      <c r="L37" s="87">
        <v>30</v>
      </c>
      <c r="M37" s="87">
        <v>17.8</v>
      </c>
      <c r="N37" s="87">
        <v>36.5</v>
      </c>
      <c r="O37" s="87">
        <v>58.7</v>
      </c>
      <c r="P37" s="87">
        <v>82.7</v>
      </c>
      <c r="Q37" s="87">
        <v>81</v>
      </c>
      <c r="R37" s="87">
        <v>100</v>
      </c>
      <c r="S37" s="87">
        <v>100</v>
      </c>
      <c r="T37" s="42"/>
    </row>
    <row r="38" spans="1:20" ht="21" customHeight="1" x14ac:dyDescent="0.2">
      <c r="A38" s="85" t="s">
        <v>88</v>
      </c>
      <c r="B38" s="86">
        <v>21.6</v>
      </c>
      <c r="C38" s="86">
        <v>11.5</v>
      </c>
      <c r="D38" s="86">
        <v>18.399999999999999</v>
      </c>
      <c r="E38" s="86">
        <v>50.9</v>
      </c>
      <c r="F38" s="86">
        <v>79.400000000000006</v>
      </c>
      <c r="G38" s="86">
        <v>91.6</v>
      </c>
      <c r="H38" s="86">
        <v>95.8</v>
      </c>
      <c r="I38" s="86">
        <v>100</v>
      </c>
      <c r="K38" s="85" t="s">
        <v>88</v>
      </c>
      <c r="L38" s="87">
        <v>24.1</v>
      </c>
      <c r="M38" s="87">
        <v>12.8</v>
      </c>
      <c r="N38" s="87">
        <v>19.5</v>
      </c>
      <c r="O38" s="87">
        <v>56.7</v>
      </c>
      <c r="P38" s="87">
        <v>80.900000000000006</v>
      </c>
      <c r="Q38" s="87">
        <v>91.2</v>
      </c>
      <c r="R38" s="87">
        <v>95.6</v>
      </c>
      <c r="S38" s="87">
        <v>100</v>
      </c>
      <c r="T38" s="42"/>
    </row>
    <row r="39" spans="1:20" ht="21" customHeight="1" x14ac:dyDescent="0.2">
      <c r="A39" s="85" t="s">
        <v>89</v>
      </c>
      <c r="B39" s="86">
        <v>22.8</v>
      </c>
      <c r="C39" s="86">
        <v>10.1</v>
      </c>
      <c r="D39" s="86">
        <v>33.700000000000003</v>
      </c>
      <c r="E39" s="86">
        <v>54.5</v>
      </c>
      <c r="F39" s="86">
        <v>68.5</v>
      </c>
      <c r="G39" s="86">
        <v>62.5</v>
      </c>
      <c r="H39" s="86">
        <v>95.8</v>
      </c>
      <c r="I39" s="86">
        <v>100</v>
      </c>
      <c r="K39" s="85" t="s">
        <v>89</v>
      </c>
      <c r="L39" s="87">
        <v>21.9</v>
      </c>
      <c r="M39" s="87">
        <v>9.6</v>
      </c>
      <c r="N39" s="87">
        <v>28.2</v>
      </c>
      <c r="O39" s="87">
        <v>56.1</v>
      </c>
      <c r="P39" s="87">
        <v>69.3</v>
      </c>
      <c r="Q39" s="87">
        <v>65.3</v>
      </c>
      <c r="R39" s="87">
        <v>95.6</v>
      </c>
      <c r="S39" s="87">
        <v>100</v>
      </c>
      <c r="T39" s="42"/>
    </row>
    <row r="40" spans="1:20" ht="21" customHeight="1" x14ac:dyDescent="0.2">
      <c r="A40" s="85" t="s">
        <v>90</v>
      </c>
      <c r="B40" s="86">
        <v>16.600000000000001</v>
      </c>
      <c r="C40" s="86">
        <v>10.3</v>
      </c>
      <c r="D40" s="86">
        <v>14.2</v>
      </c>
      <c r="E40" s="86">
        <v>30.7</v>
      </c>
      <c r="F40" s="86">
        <v>59.5</v>
      </c>
      <c r="G40" s="86">
        <v>58.3</v>
      </c>
      <c r="H40" s="86">
        <v>82.2</v>
      </c>
      <c r="I40" s="86">
        <v>80.900000000000006</v>
      </c>
      <c r="K40" s="85" t="s">
        <v>90</v>
      </c>
      <c r="L40" s="87">
        <v>18.399999999999999</v>
      </c>
      <c r="M40" s="87">
        <v>11</v>
      </c>
      <c r="N40" s="87">
        <v>15.4</v>
      </c>
      <c r="O40" s="87">
        <v>36.4</v>
      </c>
      <c r="P40" s="87">
        <v>56.8</v>
      </c>
      <c r="Q40" s="87">
        <v>56.4</v>
      </c>
      <c r="R40" s="87">
        <v>85.6</v>
      </c>
      <c r="S40" s="87">
        <v>79</v>
      </c>
      <c r="T40" s="42"/>
    </row>
    <row r="41" spans="1:20" ht="21" customHeight="1" x14ac:dyDescent="0.2">
      <c r="A41" s="85" t="s">
        <v>91</v>
      </c>
      <c r="B41" s="86">
        <v>8.4</v>
      </c>
      <c r="C41" s="86">
        <v>5.2</v>
      </c>
      <c r="D41" s="86">
        <v>8.3000000000000007</v>
      </c>
      <c r="E41" s="86">
        <v>14.7</v>
      </c>
      <c r="F41" s="86">
        <v>17.600000000000001</v>
      </c>
      <c r="G41" s="86">
        <v>27.2</v>
      </c>
      <c r="H41" s="86">
        <v>54.7</v>
      </c>
      <c r="I41" s="86">
        <v>71.8</v>
      </c>
      <c r="K41" s="85" t="s">
        <v>91</v>
      </c>
      <c r="L41" s="87">
        <v>9.8000000000000007</v>
      </c>
      <c r="M41" s="87">
        <v>6.2</v>
      </c>
      <c r="N41" s="87">
        <v>10.199999999999999</v>
      </c>
      <c r="O41" s="87">
        <v>17.7</v>
      </c>
      <c r="P41" s="87">
        <v>17.399999999999999</v>
      </c>
      <c r="Q41" s="87">
        <v>26.1</v>
      </c>
      <c r="R41" s="87">
        <v>57</v>
      </c>
      <c r="S41" s="87">
        <v>69</v>
      </c>
      <c r="T41" s="42"/>
    </row>
    <row r="42" spans="1:20" ht="30" customHeight="1" x14ac:dyDescent="0.2">
      <c r="A42" s="85" t="s">
        <v>92</v>
      </c>
      <c r="B42" s="86">
        <v>12.8</v>
      </c>
      <c r="C42" s="86">
        <v>6.1</v>
      </c>
      <c r="D42" s="86">
        <v>12.4</v>
      </c>
      <c r="E42" s="86">
        <v>25.5</v>
      </c>
      <c r="F42" s="86">
        <v>47.8</v>
      </c>
      <c r="G42" s="86">
        <v>62.5</v>
      </c>
      <c r="H42" s="86">
        <v>91.3</v>
      </c>
      <c r="I42" s="86">
        <v>80.900000000000006</v>
      </c>
      <c r="K42" s="85" t="s">
        <v>92</v>
      </c>
      <c r="L42" s="87">
        <v>13.9</v>
      </c>
      <c r="M42" s="87">
        <v>6.4</v>
      </c>
      <c r="N42" s="87">
        <v>11.1</v>
      </c>
      <c r="O42" s="87">
        <v>29.7</v>
      </c>
      <c r="P42" s="87">
        <v>46.9</v>
      </c>
      <c r="Q42" s="87">
        <v>63.2</v>
      </c>
      <c r="R42" s="87">
        <v>95.1</v>
      </c>
      <c r="S42" s="87">
        <v>79</v>
      </c>
      <c r="T42" s="42"/>
    </row>
    <row r="43" spans="1:20" x14ac:dyDescent="0.2">
      <c r="A43" s="40"/>
      <c r="B43" s="40"/>
      <c r="C43" s="40"/>
      <c r="D43" s="40"/>
      <c r="E43" s="40"/>
      <c r="F43" s="40"/>
      <c r="G43" s="40"/>
      <c r="H43" s="40"/>
      <c r="I43" s="40"/>
    </row>
    <row r="45" spans="1:20" ht="15" x14ac:dyDescent="0.25">
      <c r="A45" s="3" t="s">
        <v>94</v>
      </c>
    </row>
    <row r="46" spans="1:20" x14ac:dyDescent="0.2">
      <c r="A46" s="47" t="s">
        <v>77</v>
      </c>
    </row>
    <row r="47" spans="1:20" x14ac:dyDescent="0.2">
      <c r="A47" s="47"/>
    </row>
    <row r="48" spans="1:20" ht="27" x14ac:dyDescent="0.2">
      <c r="A48" s="31"/>
      <c r="B48" s="39" t="s">
        <v>30</v>
      </c>
      <c r="C48" s="39" t="s">
        <v>78</v>
      </c>
      <c r="D48" s="39" t="s">
        <v>80</v>
      </c>
      <c r="E48" s="39" t="s">
        <v>79</v>
      </c>
      <c r="F48" s="39" t="s">
        <v>81</v>
      </c>
      <c r="G48" s="39" t="s">
        <v>82</v>
      </c>
      <c r="H48" s="39" t="s">
        <v>83</v>
      </c>
      <c r="I48" s="39" t="s">
        <v>84</v>
      </c>
      <c r="K48" s="83" t="s">
        <v>52</v>
      </c>
      <c r="L48" s="39" t="s">
        <v>30</v>
      </c>
      <c r="M48" s="39" t="s">
        <v>93</v>
      </c>
      <c r="N48" s="39" t="s">
        <v>80</v>
      </c>
      <c r="O48" s="39" t="s">
        <v>79</v>
      </c>
      <c r="P48" s="39" t="s">
        <v>81</v>
      </c>
      <c r="Q48" s="39" t="s">
        <v>82</v>
      </c>
      <c r="R48" s="39" t="s">
        <v>83</v>
      </c>
      <c r="S48" s="39" t="s">
        <v>84</v>
      </c>
    </row>
    <row r="49" spans="1:20" ht="21" customHeight="1" x14ac:dyDescent="0.2">
      <c r="A49" s="85" t="s">
        <v>85</v>
      </c>
      <c r="B49" s="86">
        <v>28.7</v>
      </c>
      <c r="C49" s="86">
        <v>17</v>
      </c>
      <c r="D49" s="86">
        <v>32.299999999999997</v>
      </c>
      <c r="E49" s="86">
        <v>60.8</v>
      </c>
      <c r="F49" s="86">
        <v>76.900000000000006</v>
      </c>
      <c r="G49" s="86">
        <v>94.6</v>
      </c>
      <c r="H49" s="86">
        <v>95</v>
      </c>
      <c r="I49" s="86">
        <v>93.4</v>
      </c>
      <c r="K49" s="85" t="s">
        <v>85</v>
      </c>
      <c r="L49" s="87">
        <v>33.299999999999997</v>
      </c>
      <c r="M49" s="87">
        <v>19.899999999999999</v>
      </c>
      <c r="N49" s="87">
        <v>39.200000000000003</v>
      </c>
      <c r="O49" s="87">
        <v>70</v>
      </c>
      <c r="P49" s="87">
        <v>79.3</v>
      </c>
      <c r="Q49" s="87">
        <v>94.4</v>
      </c>
      <c r="R49" s="87">
        <v>94.6</v>
      </c>
      <c r="S49" s="87">
        <v>92.9</v>
      </c>
      <c r="T49" s="42"/>
    </row>
    <row r="50" spans="1:20" ht="21" customHeight="1" x14ac:dyDescent="0.2">
      <c r="A50" s="85" t="s">
        <v>86</v>
      </c>
      <c r="B50" s="86">
        <v>31.1</v>
      </c>
      <c r="C50" s="86">
        <v>21.2</v>
      </c>
      <c r="D50" s="86">
        <v>27.8</v>
      </c>
      <c r="E50" s="86">
        <v>63.8</v>
      </c>
      <c r="F50" s="86">
        <v>86.1</v>
      </c>
      <c r="G50" s="86">
        <v>95.1</v>
      </c>
      <c r="H50" s="86">
        <v>87.9</v>
      </c>
      <c r="I50" s="86">
        <v>100</v>
      </c>
      <c r="K50" s="85" t="s">
        <v>86</v>
      </c>
      <c r="L50" s="87">
        <v>33.799999999999997</v>
      </c>
      <c r="M50" s="87">
        <v>23.4</v>
      </c>
      <c r="N50" s="87">
        <v>27.6</v>
      </c>
      <c r="O50" s="87">
        <v>65.400000000000006</v>
      </c>
      <c r="P50" s="87">
        <v>86.3</v>
      </c>
      <c r="Q50" s="87">
        <v>97.7</v>
      </c>
      <c r="R50" s="87">
        <v>86.9</v>
      </c>
      <c r="S50" s="87">
        <v>100</v>
      </c>
      <c r="T50" s="42"/>
    </row>
    <row r="51" spans="1:20" ht="21" customHeight="1" x14ac:dyDescent="0.2">
      <c r="A51" s="85" t="s">
        <v>87</v>
      </c>
      <c r="B51" s="86">
        <v>35.6</v>
      </c>
      <c r="C51" s="86">
        <v>21.3</v>
      </c>
      <c r="D51" s="86">
        <v>47.7</v>
      </c>
      <c r="E51" s="86">
        <v>70.900000000000006</v>
      </c>
      <c r="F51" s="86">
        <v>85</v>
      </c>
      <c r="G51" s="86">
        <v>89.7</v>
      </c>
      <c r="H51" s="86">
        <v>100</v>
      </c>
      <c r="I51" s="86">
        <v>100</v>
      </c>
      <c r="K51" s="85" t="s">
        <v>87</v>
      </c>
      <c r="L51" s="87">
        <v>34.299999999999997</v>
      </c>
      <c r="M51" s="87">
        <v>18.899999999999999</v>
      </c>
      <c r="N51" s="87">
        <v>46.9</v>
      </c>
      <c r="O51" s="87">
        <v>69</v>
      </c>
      <c r="P51" s="87">
        <v>86.8</v>
      </c>
      <c r="Q51" s="87">
        <v>92.1</v>
      </c>
      <c r="R51" s="87">
        <v>100</v>
      </c>
      <c r="S51" s="87">
        <v>100</v>
      </c>
      <c r="T51" s="42"/>
    </row>
    <row r="52" spans="1:20" ht="21" customHeight="1" x14ac:dyDescent="0.2">
      <c r="A52" s="85" t="s">
        <v>88</v>
      </c>
      <c r="B52" s="86">
        <v>22.2</v>
      </c>
      <c r="C52" s="86">
        <v>11.9</v>
      </c>
      <c r="D52" s="86">
        <v>20.399999999999999</v>
      </c>
      <c r="E52" s="86">
        <v>52</v>
      </c>
      <c r="F52" s="86">
        <v>79.099999999999994</v>
      </c>
      <c r="G52" s="86">
        <v>89.3</v>
      </c>
      <c r="H52" s="86">
        <v>87.9</v>
      </c>
      <c r="I52" s="86">
        <v>93.4</v>
      </c>
      <c r="K52" s="85" t="s">
        <v>88</v>
      </c>
      <c r="L52" s="87">
        <v>24.8</v>
      </c>
      <c r="M52" s="87">
        <v>13.4</v>
      </c>
      <c r="N52" s="87">
        <v>21.7</v>
      </c>
      <c r="O52" s="87">
        <v>55.2</v>
      </c>
      <c r="P52" s="87">
        <v>80.3</v>
      </c>
      <c r="Q52" s="87">
        <v>89</v>
      </c>
      <c r="R52" s="87">
        <v>86.9</v>
      </c>
      <c r="S52" s="87">
        <v>92.9</v>
      </c>
      <c r="T52" s="42"/>
    </row>
    <row r="53" spans="1:20" ht="21" customHeight="1" x14ac:dyDescent="0.2">
      <c r="A53" s="85" t="s">
        <v>89</v>
      </c>
      <c r="B53" s="86">
        <v>25.6</v>
      </c>
      <c r="C53" s="86">
        <v>13.7</v>
      </c>
      <c r="D53" s="86">
        <v>32.299999999999997</v>
      </c>
      <c r="E53" s="86">
        <v>58.2</v>
      </c>
      <c r="F53" s="86">
        <v>71.599999999999994</v>
      </c>
      <c r="G53" s="86">
        <v>70.900000000000006</v>
      </c>
      <c r="H53" s="86">
        <v>86.8</v>
      </c>
      <c r="I53" s="86">
        <v>93.4</v>
      </c>
      <c r="K53" s="85" t="s">
        <v>89</v>
      </c>
      <c r="L53" s="87">
        <v>23.9</v>
      </c>
      <c r="M53" s="87">
        <v>11.2</v>
      </c>
      <c r="N53" s="87">
        <v>29.4</v>
      </c>
      <c r="O53" s="87">
        <v>56.9</v>
      </c>
      <c r="P53" s="87">
        <v>72.3</v>
      </c>
      <c r="Q53" s="87">
        <v>70.099999999999994</v>
      </c>
      <c r="R53" s="87">
        <v>93.4</v>
      </c>
      <c r="S53" s="87">
        <v>92.9</v>
      </c>
      <c r="T53" s="42"/>
    </row>
    <row r="54" spans="1:20" ht="21" customHeight="1" x14ac:dyDescent="0.2">
      <c r="A54" s="85" t="s">
        <v>90</v>
      </c>
      <c r="B54" s="86">
        <v>14.2</v>
      </c>
      <c r="C54" s="86">
        <v>7.7</v>
      </c>
      <c r="D54" s="86">
        <v>16.3</v>
      </c>
      <c r="E54" s="86">
        <v>27.4</v>
      </c>
      <c r="F54" s="86">
        <v>39.799999999999997</v>
      </c>
      <c r="G54" s="86">
        <v>57.6</v>
      </c>
      <c r="H54" s="86">
        <v>66.2</v>
      </c>
      <c r="I54" s="86">
        <v>66.3</v>
      </c>
      <c r="K54" s="85" t="s">
        <v>90</v>
      </c>
      <c r="L54" s="87">
        <v>15.9</v>
      </c>
      <c r="M54" s="87">
        <v>8.6999999999999993</v>
      </c>
      <c r="N54" s="87">
        <v>18.3</v>
      </c>
      <c r="O54" s="87">
        <v>29</v>
      </c>
      <c r="P54" s="87">
        <v>42</v>
      </c>
      <c r="Q54" s="87">
        <v>56.4</v>
      </c>
      <c r="R54" s="87">
        <v>63.6</v>
      </c>
      <c r="S54" s="87">
        <v>63.6</v>
      </c>
      <c r="T54" s="42"/>
    </row>
    <row r="55" spans="1:20" ht="21" customHeight="1" x14ac:dyDescent="0.2">
      <c r="A55" s="85" t="s">
        <v>91</v>
      </c>
      <c r="B55" s="86">
        <v>9.6</v>
      </c>
      <c r="C55" s="86">
        <v>5.9</v>
      </c>
      <c r="D55" s="86">
        <v>7.7</v>
      </c>
      <c r="E55" s="86">
        <v>21.2</v>
      </c>
      <c r="F55" s="86">
        <v>19.600000000000001</v>
      </c>
      <c r="G55" s="86">
        <v>28.8</v>
      </c>
      <c r="H55" s="86">
        <v>66.2</v>
      </c>
      <c r="I55" s="86">
        <v>72.2</v>
      </c>
      <c r="K55" s="85" t="s">
        <v>91</v>
      </c>
      <c r="L55" s="87">
        <v>10.6</v>
      </c>
      <c r="M55" s="87">
        <v>6.7</v>
      </c>
      <c r="N55" s="87">
        <v>8.4</v>
      </c>
      <c r="O55" s="87">
        <v>22.2</v>
      </c>
      <c r="P55" s="87">
        <v>20</v>
      </c>
      <c r="Q55" s="87">
        <v>29.6</v>
      </c>
      <c r="R55" s="87">
        <v>63.7</v>
      </c>
      <c r="S55" s="87">
        <v>70</v>
      </c>
      <c r="T55" s="42"/>
    </row>
    <row r="56" spans="1:20" ht="30" customHeight="1" x14ac:dyDescent="0.2">
      <c r="A56" s="85" t="s">
        <v>92</v>
      </c>
      <c r="B56" s="86">
        <v>9.6999999999999993</v>
      </c>
      <c r="C56" s="86">
        <v>5.0999999999999996</v>
      </c>
      <c r="D56" s="86">
        <v>10</v>
      </c>
      <c r="E56" s="86">
        <v>20.2</v>
      </c>
      <c r="F56" s="86">
        <v>24</v>
      </c>
      <c r="G56" s="86">
        <v>31.1</v>
      </c>
      <c r="H56" s="86">
        <v>70.900000000000006</v>
      </c>
      <c r="I56" s="86">
        <v>80.8</v>
      </c>
      <c r="K56" s="85" t="s">
        <v>92</v>
      </c>
      <c r="L56" s="87">
        <v>10.7</v>
      </c>
      <c r="M56" s="87">
        <v>4.4000000000000004</v>
      </c>
      <c r="N56" s="87">
        <v>12</v>
      </c>
      <c r="O56" s="87">
        <v>26.2</v>
      </c>
      <c r="P56" s="87">
        <v>26.2</v>
      </c>
      <c r="Q56" s="87">
        <v>31.9</v>
      </c>
      <c r="R56" s="87">
        <v>76.3</v>
      </c>
      <c r="S56" s="87">
        <v>79.3</v>
      </c>
      <c r="T56" s="42"/>
    </row>
    <row r="57" spans="1:20" x14ac:dyDescent="0.2">
      <c r="A57" s="40"/>
      <c r="B57" s="40"/>
      <c r="C57" s="40"/>
      <c r="D57" s="40"/>
      <c r="E57" s="40"/>
      <c r="F57" s="40"/>
      <c r="G57" s="40"/>
      <c r="H57" s="40"/>
      <c r="I57" s="40"/>
    </row>
    <row r="60" spans="1:20" ht="15" x14ac:dyDescent="0.25">
      <c r="A60" s="3" t="s">
        <v>95</v>
      </c>
    </row>
    <row r="61" spans="1:20" x14ac:dyDescent="0.2">
      <c r="A61" s="47" t="s">
        <v>77</v>
      </c>
    </row>
    <row r="62" spans="1:20" x14ac:dyDescent="0.2">
      <c r="A62" s="47"/>
    </row>
    <row r="63" spans="1:20" ht="27" x14ac:dyDescent="0.2">
      <c r="A63" s="31"/>
      <c r="B63" s="39" t="s">
        <v>30</v>
      </c>
      <c r="C63" s="39" t="s">
        <v>78</v>
      </c>
      <c r="D63" s="39" t="s">
        <v>80</v>
      </c>
      <c r="E63" s="39" t="s">
        <v>79</v>
      </c>
      <c r="F63" s="39" t="s">
        <v>81</v>
      </c>
      <c r="G63" s="39" t="s">
        <v>82</v>
      </c>
      <c r="H63" s="39" t="s">
        <v>83</v>
      </c>
      <c r="I63" s="39" t="s">
        <v>84</v>
      </c>
      <c r="K63" s="83" t="s">
        <v>52</v>
      </c>
      <c r="L63" s="39" t="s">
        <v>30</v>
      </c>
      <c r="M63" s="39" t="s">
        <v>93</v>
      </c>
      <c r="N63" s="39" t="s">
        <v>80</v>
      </c>
      <c r="O63" s="39" t="s">
        <v>79</v>
      </c>
      <c r="P63" s="39" t="s">
        <v>81</v>
      </c>
      <c r="Q63" s="39" t="s">
        <v>82</v>
      </c>
      <c r="R63" s="39" t="s">
        <v>83</v>
      </c>
      <c r="S63" s="39" t="s">
        <v>84</v>
      </c>
    </row>
    <row r="64" spans="1:20" ht="21" customHeight="1" x14ac:dyDescent="0.2">
      <c r="A64" s="85" t="s">
        <v>85</v>
      </c>
      <c r="B64" s="86">
        <v>31.3</v>
      </c>
      <c r="C64" s="86">
        <v>20.2</v>
      </c>
      <c r="D64" s="86">
        <v>34.5</v>
      </c>
      <c r="E64" s="86">
        <v>60.2</v>
      </c>
      <c r="F64" s="86">
        <v>81.5</v>
      </c>
      <c r="G64" s="86">
        <v>88.7</v>
      </c>
      <c r="H64" s="86">
        <v>100</v>
      </c>
      <c r="I64" s="86">
        <v>86.8</v>
      </c>
      <c r="K64" s="85" t="s">
        <v>85</v>
      </c>
      <c r="L64" s="87">
        <v>40.5</v>
      </c>
      <c r="M64" s="87">
        <v>27.4</v>
      </c>
      <c r="N64" s="87">
        <v>45.6</v>
      </c>
      <c r="O64" s="87">
        <v>71.7</v>
      </c>
      <c r="P64" s="87">
        <v>84.6</v>
      </c>
      <c r="Q64" s="87">
        <v>88.4</v>
      </c>
      <c r="R64" s="87">
        <v>100</v>
      </c>
      <c r="S64" s="87">
        <v>86.8</v>
      </c>
      <c r="T64" s="42"/>
    </row>
    <row r="65" spans="1:20" ht="21" customHeight="1" x14ac:dyDescent="0.2">
      <c r="A65" s="85" t="s">
        <v>86</v>
      </c>
      <c r="B65" s="86">
        <v>30.8</v>
      </c>
      <c r="C65" s="86">
        <v>20.399999999999999</v>
      </c>
      <c r="D65" s="86">
        <v>30</v>
      </c>
      <c r="E65" s="86">
        <v>57.6</v>
      </c>
      <c r="F65" s="86">
        <v>88.4</v>
      </c>
      <c r="G65" s="86">
        <v>91.1</v>
      </c>
      <c r="H65" s="86">
        <v>91</v>
      </c>
      <c r="I65" s="86" t="s">
        <v>22</v>
      </c>
      <c r="K65" s="85" t="s">
        <v>86</v>
      </c>
      <c r="L65" s="87">
        <v>36</v>
      </c>
      <c r="M65" s="87">
        <v>24.4</v>
      </c>
      <c r="N65" s="87">
        <v>35.299999999999997</v>
      </c>
      <c r="O65" s="87">
        <v>59.7</v>
      </c>
      <c r="P65" s="87">
        <v>89.9</v>
      </c>
      <c r="Q65" s="87">
        <v>93.7</v>
      </c>
      <c r="R65" s="87">
        <v>89.9</v>
      </c>
      <c r="S65" s="87">
        <v>86.8</v>
      </c>
      <c r="T65" s="42"/>
    </row>
    <row r="66" spans="1:20" ht="21" customHeight="1" x14ac:dyDescent="0.2">
      <c r="A66" s="85" t="s">
        <v>87</v>
      </c>
      <c r="B66" s="86">
        <v>38.4</v>
      </c>
      <c r="C66" s="86">
        <v>27.1</v>
      </c>
      <c r="D66" s="86">
        <v>44.9</v>
      </c>
      <c r="E66" s="86">
        <v>65.900000000000006</v>
      </c>
      <c r="F66" s="86">
        <v>89.1</v>
      </c>
      <c r="G66" s="86">
        <v>83.3</v>
      </c>
      <c r="H66" s="86">
        <v>100</v>
      </c>
      <c r="I66" s="86">
        <v>74.2</v>
      </c>
      <c r="K66" s="85" t="s">
        <v>87</v>
      </c>
      <c r="L66" s="87">
        <v>38.5</v>
      </c>
      <c r="M66" s="87">
        <v>25.9</v>
      </c>
      <c r="N66" s="87">
        <v>43.3</v>
      </c>
      <c r="O66" s="87">
        <v>63.7</v>
      </c>
      <c r="P66" s="87">
        <v>90.6</v>
      </c>
      <c r="Q66" s="87">
        <v>82.8</v>
      </c>
      <c r="R66" s="87">
        <v>100</v>
      </c>
      <c r="S66" s="87">
        <v>74.2</v>
      </c>
      <c r="T66" s="42"/>
    </row>
    <row r="67" spans="1:20" ht="21" customHeight="1" x14ac:dyDescent="0.2">
      <c r="A67" s="85" t="s">
        <v>88</v>
      </c>
      <c r="B67" s="86">
        <v>23.5</v>
      </c>
      <c r="C67" s="86">
        <v>14.7</v>
      </c>
      <c r="D67" s="86">
        <v>21.1</v>
      </c>
      <c r="E67" s="86">
        <v>42</v>
      </c>
      <c r="F67" s="86">
        <v>84.3</v>
      </c>
      <c r="G67" s="86">
        <v>89.2</v>
      </c>
      <c r="H67" s="86">
        <v>91</v>
      </c>
      <c r="I67" s="86" t="s">
        <v>22</v>
      </c>
      <c r="K67" s="85" t="s">
        <v>88</v>
      </c>
      <c r="L67" s="87">
        <v>28.2</v>
      </c>
      <c r="M67" s="87">
        <v>17.899999999999999</v>
      </c>
      <c r="N67" s="87">
        <v>25.2</v>
      </c>
      <c r="O67" s="87">
        <v>40.9</v>
      </c>
      <c r="P67" s="87">
        <v>88.2</v>
      </c>
      <c r="Q67" s="87">
        <v>91.8</v>
      </c>
      <c r="R67" s="87">
        <v>89.9</v>
      </c>
      <c r="S67" s="87">
        <v>86.8</v>
      </c>
      <c r="T67" s="42"/>
    </row>
    <row r="68" spans="1:20" ht="21" customHeight="1" x14ac:dyDescent="0.2">
      <c r="A68" s="85" t="s">
        <v>89</v>
      </c>
      <c r="B68" s="86">
        <v>24.6</v>
      </c>
      <c r="C68" s="86">
        <v>12.8</v>
      </c>
      <c r="D68" s="86">
        <v>31.3</v>
      </c>
      <c r="E68" s="86">
        <v>57.6</v>
      </c>
      <c r="F68" s="86">
        <v>65.099999999999994</v>
      </c>
      <c r="G68" s="86">
        <v>73.400000000000006</v>
      </c>
      <c r="H68" s="86">
        <v>84.9</v>
      </c>
      <c r="I68" s="86">
        <v>86.8</v>
      </c>
      <c r="K68" s="85" t="s">
        <v>89</v>
      </c>
      <c r="L68" s="87">
        <v>26</v>
      </c>
      <c r="M68" s="87">
        <v>12.5</v>
      </c>
      <c r="N68" s="87">
        <v>31.6</v>
      </c>
      <c r="O68" s="87">
        <v>57.4</v>
      </c>
      <c r="P68" s="87">
        <v>69.7</v>
      </c>
      <c r="Q68" s="87">
        <v>72.599999999999994</v>
      </c>
      <c r="R68" s="87">
        <v>89.1</v>
      </c>
      <c r="S68" s="87">
        <v>86.8</v>
      </c>
      <c r="T68" s="42"/>
    </row>
    <row r="69" spans="1:20" ht="21" customHeight="1" x14ac:dyDescent="0.2">
      <c r="A69" s="85" t="s">
        <v>90</v>
      </c>
      <c r="B69" s="86">
        <v>14.7</v>
      </c>
      <c r="C69" s="86">
        <v>10</v>
      </c>
      <c r="D69" s="86">
        <v>14.6</v>
      </c>
      <c r="E69" s="86">
        <v>26.4</v>
      </c>
      <c r="F69" s="86">
        <v>35.5</v>
      </c>
      <c r="G69" s="86">
        <v>50.3</v>
      </c>
      <c r="H69" s="86">
        <v>70.099999999999994</v>
      </c>
      <c r="I69" s="86">
        <v>24.7</v>
      </c>
      <c r="K69" s="85" t="s">
        <v>90</v>
      </c>
      <c r="L69" s="87">
        <v>19.100000000000001</v>
      </c>
      <c r="M69" s="87">
        <v>13.7</v>
      </c>
      <c r="N69" s="87">
        <v>18.5</v>
      </c>
      <c r="O69" s="87">
        <v>32.700000000000003</v>
      </c>
      <c r="P69" s="87">
        <v>35.299999999999997</v>
      </c>
      <c r="Q69" s="87">
        <v>48.9</v>
      </c>
      <c r="R69" s="87">
        <v>66.5</v>
      </c>
      <c r="S69" s="87">
        <v>24.7</v>
      </c>
      <c r="T69" s="42"/>
    </row>
    <row r="70" spans="1:20" ht="21" customHeight="1" x14ac:dyDescent="0.2">
      <c r="A70" s="85" t="s">
        <v>91</v>
      </c>
      <c r="B70" s="86">
        <v>9.5</v>
      </c>
      <c r="C70" s="86">
        <v>5.5</v>
      </c>
      <c r="D70" s="86">
        <v>11</v>
      </c>
      <c r="E70" s="86">
        <v>16.899999999999999</v>
      </c>
      <c r="F70" s="86">
        <v>12.3</v>
      </c>
      <c r="G70" s="86">
        <v>42.1</v>
      </c>
      <c r="H70" s="86">
        <v>66.099999999999994</v>
      </c>
      <c r="I70" s="86">
        <v>62.8</v>
      </c>
      <c r="K70" s="85" t="s">
        <v>91</v>
      </c>
      <c r="L70" s="87">
        <v>11.8</v>
      </c>
      <c r="M70" s="87">
        <v>6.8</v>
      </c>
      <c r="N70" s="87">
        <v>14.3</v>
      </c>
      <c r="O70" s="87">
        <v>18.8</v>
      </c>
      <c r="P70" s="87">
        <v>13.2</v>
      </c>
      <c r="Q70" s="87">
        <v>43.4</v>
      </c>
      <c r="R70" s="87">
        <v>62</v>
      </c>
      <c r="S70" s="87">
        <v>62.8</v>
      </c>
      <c r="T70" s="42"/>
    </row>
    <row r="71" spans="1:20" ht="28.5" customHeight="1" x14ac:dyDescent="0.2">
      <c r="A71" s="85" t="s">
        <v>92</v>
      </c>
      <c r="B71" s="86">
        <v>9.4</v>
      </c>
      <c r="C71" s="86">
        <v>6.5</v>
      </c>
      <c r="D71" s="86">
        <v>9.1</v>
      </c>
      <c r="E71" s="86">
        <v>16.8</v>
      </c>
      <c r="F71" s="86">
        <v>12</v>
      </c>
      <c r="G71" s="86">
        <v>30.2</v>
      </c>
      <c r="H71" s="86">
        <v>50.5</v>
      </c>
      <c r="I71" s="86">
        <v>61.9</v>
      </c>
      <c r="K71" s="85" t="s">
        <v>92</v>
      </c>
      <c r="L71" s="87">
        <v>11.1</v>
      </c>
      <c r="M71" s="87">
        <v>7.8</v>
      </c>
      <c r="N71" s="87">
        <v>10.9</v>
      </c>
      <c r="O71" s="87">
        <v>16.7</v>
      </c>
      <c r="P71" s="87">
        <v>12.9</v>
      </c>
      <c r="Q71" s="87">
        <v>31</v>
      </c>
      <c r="R71" s="87">
        <v>50.5</v>
      </c>
      <c r="S71" s="87">
        <v>61.9</v>
      </c>
      <c r="T71" s="42"/>
    </row>
    <row r="72" spans="1:20" x14ac:dyDescent="0.2">
      <c r="A72" s="40"/>
      <c r="B72" s="40"/>
      <c r="C72" s="40"/>
      <c r="D72" s="40"/>
      <c r="E72" s="40"/>
      <c r="F72" s="40"/>
      <c r="G72" s="40"/>
      <c r="H72" s="40"/>
      <c r="I72" s="40"/>
    </row>
    <row r="74" spans="1:20" ht="15" x14ac:dyDescent="0.25">
      <c r="A74" s="3" t="s">
        <v>96</v>
      </c>
    </row>
    <row r="75" spans="1:20" x14ac:dyDescent="0.2">
      <c r="A75" s="47" t="s">
        <v>77</v>
      </c>
    </row>
    <row r="76" spans="1:20" x14ac:dyDescent="0.2">
      <c r="A76" s="47"/>
    </row>
    <row r="77" spans="1:20" ht="27" x14ac:dyDescent="0.2">
      <c r="A77" s="31"/>
      <c r="B77" s="39" t="s">
        <v>30</v>
      </c>
      <c r="C77" s="39" t="s">
        <v>78</v>
      </c>
      <c r="D77" s="39" t="s">
        <v>80</v>
      </c>
      <c r="E77" s="39" t="s">
        <v>79</v>
      </c>
      <c r="F77" s="39" t="s">
        <v>81</v>
      </c>
      <c r="G77" s="39" t="s">
        <v>82</v>
      </c>
      <c r="H77" s="39" t="s">
        <v>83</v>
      </c>
      <c r="I77" s="39" t="s">
        <v>84</v>
      </c>
      <c r="K77" s="83" t="s">
        <v>52</v>
      </c>
      <c r="L77" s="39" t="s">
        <v>30</v>
      </c>
      <c r="M77" s="39" t="s">
        <v>93</v>
      </c>
      <c r="N77" s="39" t="s">
        <v>80</v>
      </c>
      <c r="O77" s="39" t="s">
        <v>79</v>
      </c>
      <c r="P77" s="39" t="s">
        <v>81</v>
      </c>
      <c r="Q77" s="39" t="s">
        <v>82</v>
      </c>
      <c r="R77" s="39" t="s">
        <v>83</v>
      </c>
      <c r="S77" s="39" t="s">
        <v>84</v>
      </c>
    </row>
    <row r="78" spans="1:20" x14ac:dyDescent="0.2">
      <c r="A78" s="85" t="s">
        <v>85</v>
      </c>
      <c r="B78" s="86">
        <v>31.3</v>
      </c>
      <c r="C78" s="86">
        <v>20</v>
      </c>
      <c r="D78" s="86">
        <v>31.7</v>
      </c>
      <c r="E78" s="86">
        <v>65.7</v>
      </c>
      <c r="F78" s="86">
        <v>76.900000000000006</v>
      </c>
      <c r="G78" s="86">
        <v>94.6</v>
      </c>
      <c r="H78" s="86">
        <v>100</v>
      </c>
      <c r="I78" s="86">
        <v>100</v>
      </c>
      <c r="K78" s="85" t="s">
        <v>85</v>
      </c>
      <c r="L78" s="87">
        <v>40.299999999999997</v>
      </c>
      <c r="M78" s="87">
        <v>25.1</v>
      </c>
      <c r="N78" s="87">
        <v>42.3</v>
      </c>
      <c r="O78" s="87">
        <v>76</v>
      </c>
      <c r="P78" s="87">
        <v>81.7</v>
      </c>
      <c r="Q78" s="87">
        <v>94.3</v>
      </c>
      <c r="R78" s="87">
        <v>100</v>
      </c>
      <c r="S78" s="87">
        <v>100</v>
      </c>
    </row>
    <row r="79" spans="1:20" x14ac:dyDescent="0.2">
      <c r="A79" s="85" t="s">
        <v>86</v>
      </c>
      <c r="B79" s="86">
        <v>29.7</v>
      </c>
      <c r="C79" s="86">
        <v>18.600000000000001</v>
      </c>
      <c r="D79" s="86">
        <v>29.6</v>
      </c>
      <c r="E79" s="86">
        <v>63</v>
      </c>
      <c r="F79" s="86">
        <v>80.5</v>
      </c>
      <c r="G79" s="86">
        <v>92.5</v>
      </c>
      <c r="H79" s="86">
        <v>94.6</v>
      </c>
      <c r="I79" s="86">
        <v>100</v>
      </c>
      <c r="K79" s="85" t="s">
        <v>86</v>
      </c>
      <c r="L79" s="87">
        <v>36.700000000000003</v>
      </c>
      <c r="M79" s="87">
        <v>23.1</v>
      </c>
      <c r="N79" s="87">
        <v>33</v>
      </c>
      <c r="O79" s="87">
        <v>68.7</v>
      </c>
      <c r="P79" s="87">
        <v>84.2</v>
      </c>
      <c r="Q79" s="87">
        <v>94.6</v>
      </c>
      <c r="R79" s="87">
        <v>94.6</v>
      </c>
      <c r="S79" s="87">
        <v>100</v>
      </c>
    </row>
    <row r="80" spans="1:20" x14ac:dyDescent="0.2">
      <c r="A80" s="85" t="s">
        <v>87</v>
      </c>
      <c r="B80" s="86">
        <v>37.9</v>
      </c>
      <c r="C80" s="86">
        <v>26.6</v>
      </c>
      <c r="D80" s="86">
        <v>39.299999999999997</v>
      </c>
      <c r="E80" s="86">
        <v>74.8</v>
      </c>
      <c r="F80" s="86">
        <v>82.5</v>
      </c>
      <c r="G80" s="86">
        <v>87.1</v>
      </c>
      <c r="H80" s="86">
        <v>94.8</v>
      </c>
      <c r="I80" s="86">
        <v>100</v>
      </c>
      <c r="K80" s="85" t="s">
        <v>87</v>
      </c>
      <c r="L80" s="87">
        <v>36.700000000000003</v>
      </c>
      <c r="M80" s="87">
        <v>21.6</v>
      </c>
      <c r="N80" s="87">
        <v>36.200000000000003</v>
      </c>
      <c r="O80" s="87">
        <v>74.099999999999994</v>
      </c>
      <c r="P80" s="87">
        <v>84.6</v>
      </c>
      <c r="Q80" s="87">
        <v>86.3</v>
      </c>
      <c r="R80" s="87">
        <v>94.8</v>
      </c>
      <c r="S80" s="87">
        <v>100</v>
      </c>
    </row>
    <row r="81" spans="1:19" x14ac:dyDescent="0.2">
      <c r="A81" s="85" t="s">
        <v>88</v>
      </c>
      <c r="B81" s="86">
        <v>21.9</v>
      </c>
      <c r="C81" s="86">
        <v>11</v>
      </c>
      <c r="D81" s="86">
        <v>20.9</v>
      </c>
      <c r="E81" s="86">
        <v>50.1</v>
      </c>
      <c r="F81" s="86">
        <v>82.2</v>
      </c>
      <c r="G81" s="86">
        <v>86.7</v>
      </c>
      <c r="H81" s="86">
        <v>89.5</v>
      </c>
      <c r="I81" s="86">
        <v>100</v>
      </c>
      <c r="K81" s="85" t="s">
        <v>88</v>
      </c>
      <c r="L81" s="87">
        <v>28.1</v>
      </c>
      <c r="M81" s="87">
        <v>14.5</v>
      </c>
      <c r="N81" s="87">
        <v>25.2</v>
      </c>
      <c r="O81" s="87">
        <v>52.3</v>
      </c>
      <c r="P81" s="87">
        <v>84.3</v>
      </c>
      <c r="Q81" s="87">
        <v>88.5</v>
      </c>
      <c r="R81" s="87">
        <v>89.5</v>
      </c>
      <c r="S81" s="87">
        <v>100</v>
      </c>
    </row>
    <row r="82" spans="1:19" ht="18.75" x14ac:dyDescent="0.2">
      <c r="A82" s="85" t="s">
        <v>89</v>
      </c>
      <c r="B82" s="86">
        <v>24.5</v>
      </c>
      <c r="C82" s="86">
        <v>13.6</v>
      </c>
      <c r="D82" s="86">
        <v>29.3</v>
      </c>
      <c r="E82" s="86">
        <v>53.2</v>
      </c>
      <c r="F82" s="86">
        <v>60.8</v>
      </c>
      <c r="G82" s="86">
        <v>78.8</v>
      </c>
      <c r="H82" s="86">
        <v>88.4</v>
      </c>
      <c r="I82" s="86">
        <v>83.2</v>
      </c>
      <c r="K82" s="85" t="s">
        <v>89</v>
      </c>
      <c r="L82" s="87">
        <v>25.3</v>
      </c>
      <c r="M82" s="87">
        <v>11</v>
      </c>
      <c r="N82" s="87">
        <v>29.4</v>
      </c>
      <c r="O82" s="87">
        <v>53.1</v>
      </c>
      <c r="P82" s="87">
        <v>61</v>
      </c>
      <c r="Q82" s="87">
        <v>80.7</v>
      </c>
      <c r="R82" s="87">
        <v>88.4</v>
      </c>
      <c r="S82" s="87">
        <v>83.2</v>
      </c>
    </row>
    <row r="85" spans="1:19" ht="15" x14ac:dyDescent="0.25">
      <c r="A85" s="3" t="s">
        <v>97</v>
      </c>
    </row>
    <row r="86" spans="1:19" x14ac:dyDescent="0.2">
      <c r="A86" s="47" t="s">
        <v>77</v>
      </c>
    </row>
    <row r="87" spans="1:19" x14ac:dyDescent="0.2">
      <c r="A87" s="47"/>
    </row>
    <row r="88" spans="1:19" ht="27" x14ac:dyDescent="0.2">
      <c r="A88" s="31"/>
      <c r="B88" s="39" t="s">
        <v>30</v>
      </c>
      <c r="C88" s="39" t="s">
        <v>78</v>
      </c>
      <c r="D88" s="39" t="s">
        <v>80</v>
      </c>
      <c r="E88" s="39" t="s">
        <v>79</v>
      </c>
      <c r="F88" s="39" t="s">
        <v>81</v>
      </c>
      <c r="G88" s="39" t="s">
        <v>82</v>
      </c>
      <c r="H88" s="39" t="s">
        <v>83</v>
      </c>
      <c r="I88" s="39" t="s">
        <v>84</v>
      </c>
      <c r="K88" s="83" t="s">
        <v>52</v>
      </c>
      <c r="L88" s="39" t="s">
        <v>30</v>
      </c>
      <c r="M88" s="39" t="s">
        <v>93</v>
      </c>
      <c r="N88" s="39" t="s">
        <v>80</v>
      </c>
      <c r="O88" s="39" t="s">
        <v>79</v>
      </c>
      <c r="P88" s="39" t="s">
        <v>81</v>
      </c>
      <c r="Q88" s="39" t="s">
        <v>82</v>
      </c>
      <c r="R88" s="39" t="s">
        <v>83</v>
      </c>
      <c r="S88" s="39" t="s">
        <v>84</v>
      </c>
    </row>
    <row r="89" spans="1:19" x14ac:dyDescent="0.2">
      <c r="A89" s="85" t="s">
        <v>85</v>
      </c>
      <c r="B89" s="86">
        <v>38.200000000000003</v>
      </c>
      <c r="C89" s="86">
        <v>24.2</v>
      </c>
      <c r="D89" s="86">
        <v>37.299999999999997</v>
      </c>
      <c r="E89" s="86">
        <v>73.400000000000006</v>
      </c>
      <c r="F89" s="86">
        <v>77.8</v>
      </c>
      <c r="G89" s="86">
        <v>100</v>
      </c>
      <c r="H89" s="86">
        <v>92.3</v>
      </c>
      <c r="I89" s="86">
        <v>100</v>
      </c>
      <c r="K89" s="85" t="s">
        <v>85</v>
      </c>
      <c r="L89" s="87">
        <v>48.4</v>
      </c>
      <c r="M89" s="87">
        <v>30.4</v>
      </c>
      <c r="N89" s="87">
        <v>48.5</v>
      </c>
      <c r="O89" s="87">
        <v>88.1</v>
      </c>
      <c r="P89" s="87">
        <v>79.099999999999994</v>
      </c>
      <c r="Q89" s="87">
        <v>100</v>
      </c>
      <c r="R89" s="87">
        <v>91.6</v>
      </c>
      <c r="S89" s="87">
        <v>100</v>
      </c>
    </row>
    <row r="90" spans="1:19" x14ac:dyDescent="0.2">
      <c r="A90" s="85" t="s">
        <v>86</v>
      </c>
      <c r="B90" s="86">
        <v>33.200000000000003</v>
      </c>
      <c r="C90" s="86">
        <v>18</v>
      </c>
      <c r="D90" s="86">
        <v>30.6</v>
      </c>
      <c r="E90" s="86">
        <v>72.400000000000006</v>
      </c>
      <c r="F90" s="86">
        <v>86.2</v>
      </c>
      <c r="G90" s="86">
        <v>92.5</v>
      </c>
      <c r="H90" s="86">
        <v>93.8</v>
      </c>
      <c r="I90" s="86">
        <v>83.7</v>
      </c>
      <c r="K90" s="85" t="s">
        <v>86</v>
      </c>
      <c r="L90" s="87">
        <v>39.700000000000003</v>
      </c>
      <c r="M90" s="87">
        <v>22</v>
      </c>
      <c r="N90" s="87">
        <v>35</v>
      </c>
      <c r="O90" s="87">
        <v>78.7</v>
      </c>
      <c r="P90" s="87">
        <v>86.6</v>
      </c>
      <c r="Q90" s="87">
        <v>92</v>
      </c>
      <c r="R90" s="87">
        <v>93.2</v>
      </c>
      <c r="S90" s="87">
        <v>83.7</v>
      </c>
    </row>
    <row r="91" spans="1:19" x14ac:dyDescent="0.2">
      <c r="A91" s="85" t="s">
        <v>87</v>
      </c>
      <c r="B91" s="86">
        <v>47.4</v>
      </c>
      <c r="C91" s="86">
        <v>33.299999999999997</v>
      </c>
      <c r="D91" s="86">
        <v>51.2</v>
      </c>
      <c r="E91" s="86">
        <v>78.5</v>
      </c>
      <c r="F91" s="86">
        <v>85.9</v>
      </c>
      <c r="G91" s="86">
        <v>100</v>
      </c>
      <c r="H91" s="86">
        <v>100</v>
      </c>
      <c r="I91" s="86">
        <v>83.7</v>
      </c>
      <c r="K91" s="85" t="s">
        <v>87</v>
      </c>
      <c r="L91" s="87">
        <v>48.3</v>
      </c>
      <c r="M91" s="87">
        <v>32.700000000000003</v>
      </c>
      <c r="N91" s="87">
        <v>48.8</v>
      </c>
      <c r="O91" s="87">
        <v>76.400000000000006</v>
      </c>
      <c r="P91" s="87">
        <v>86.3</v>
      </c>
      <c r="Q91" s="87">
        <v>100</v>
      </c>
      <c r="R91" s="87">
        <v>100</v>
      </c>
      <c r="S91" s="87">
        <v>83.7</v>
      </c>
    </row>
    <row r="92" spans="1:19" x14ac:dyDescent="0.2">
      <c r="A92" s="85" t="s">
        <v>88</v>
      </c>
      <c r="B92" s="86">
        <v>25.8</v>
      </c>
      <c r="C92" s="86">
        <v>11.8</v>
      </c>
      <c r="D92" s="86">
        <v>23</v>
      </c>
      <c r="E92" s="86">
        <v>57.2</v>
      </c>
      <c r="F92" s="86">
        <v>81.8</v>
      </c>
      <c r="G92" s="86">
        <v>92.5</v>
      </c>
      <c r="H92" s="86">
        <v>88</v>
      </c>
      <c r="I92" s="86">
        <v>83.7</v>
      </c>
      <c r="K92" s="85" t="s">
        <v>88</v>
      </c>
      <c r="L92" s="87">
        <v>32.799999999999997</v>
      </c>
      <c r="M92" s="87">
        <v>16.7</v>
      </c>
      <c r="N92" s="87">
        <v>26.5</v>
      </c>
      <c r="O92" s="87">
        <v>66.3</v>
      </c>
      <c r="P92" s="87">
        <v>81.8</v>
      </c>
      <c r="Q92" s="87">
        <v>92</v>
      </c>
      <c r="R92" s="87">
        <v>86.9</v>
      </c>
      <c r="S92" s="87">
        <v>83.7</v>
      </c>
    </row>
    <row r="93" spans="1:19" ht="18.75" x14ac:dyDescent="0.2">
      <c r="A93" s="85" t="s">
        <v>89</v>
      </c>
      <c r="B93" s="86">
        <v>29.2</v>
      </c>
      <c r="C93" s="86">
        <v>15.9</v>
      </c>
      <c r="D93" s="86">
        <v>30.3</v>
      </c>
      <c r="E93" s="86">
        <v>58.9</v>
      </c>
      <c r="F93" s="86">
        <v>62.2</v>
      </c>
      <c r="G93" s="86">
        <v>96.2</v>
      </c>
      <c r="H93" s="86">
        <v>93.3</v>
      </c>
      <c r="I93" s="86">
        <v>100</v>
      </c>
      <c r="K93" s="85" t="s">
        <v>89</v>
      </c>
      <c r="L93" s="87">
        <v>31.6</v>
      </c>
      <c r="M93" s="87">
        <v>16.399999999999999</v>
      </c>
      <c r="N93" s="87">
        <v>30</v>
      </c>
      <c r="O93" s="87">
        <v>58.5</v>
      </c>
      <c r="P93" s="87">
        <v>61.9</v>
      </c>
      <c r="Q93" s="87">
        <v>95.9</v>
      </c>
      <c r="R93" s="87">
        <v>92.6</v>
      </c>
      <c r="S93" s="87">
        <v>100</v>
      </c>
    </row>
    <row r="96" spans="1:19" ht="15" x14ac:dyDescent="0.25">
      <c r="A96" s="3" t="s">
        <v>98</v>
      </c>
    </row>
    <row r="97" spans="1:19" x14ac:dyDescent="0.2">
      <c r="A97" s="47" t="s">
        <v>77</v>
      </c>
    </row>
    <row r="98" spans="1:19" x14ac:dyDescent="0.2">
      <c r="A98" s="47"/>
    </row>
    <row r="99" spans="1:19" ht="27" x14ac:dyDescent="0.2">
      <c r="A99" s="31"/>
      <c r="B99" s="39" t="s">
        <v>30</v>
      </c>
      <c r="C99" s="39" t="s">
        <v>78</v>
      </c>
      <c r="D99" s="39" t="s">
        <v>80</v>
      </c>
      <c r="E99" s="39" t="s">
        <v>79</v>
      </c>
      <c r="F99" s="39" t="s">
        <v>81</v>
      </c>
      <c r="G99" s="39" t="s">
        <v>82</v>
      </c>
      <c r="H99" s="39" t="s">
        <v>83</v>
      </c>
      <c r="I99" s="39" t="s">
        <v>84</v>
      </c>
      <c r="K99" s="83" t="s">
        <v>52</v>
      </c>
      <c r="L99" s="39" t="s">
        <v>30</v>
      </c>
      <c r="M99" s="39" t="s">
        <v>93</v>
      </c>
      <c r="N99" s="39" t="s">
        <v>80</v>
      </c>
      <c r="O99" s="39" t="s">
        <v>79</v>
      </c>
      <c r="P99" s="39" t="s">
        <v>81</v>
      </c>
      <c r="Q99" s="39" t="s">
        <v>82</v>
      </c>
      <c r="R99" s="39" t="s">
        <v>83</v>
      </c>
      <c r="S99" s="39" t="s">
        <v>84</v>
      </c>
    </row>
    <row r="100" spans="1:19" x14ac:dyDescent="0.2">
      <c r="A100" s="85" t="s">
        <v>85</v>
      </c>
      <c r="B100" s="86">
        <v>37.4</v>
      </c>
      <c r="C100" s="86">
        <v>21.4</v>
      </c>
      <c r="D100" s="86">
        <v>32.1</v>
      </c>
      <c r="E100" s="86">
        <v>61.2</v>
      </c>
      <c r="F100" s="86">
        <v>80.900000000000006</v>
      </c>
      <c r="G100" s="86">
        <v>95.5</v>
      </c>
      <c r="H100" s="86">
        <v>100</v>
      </c>
      <c r="I100" s="86">
        <v>91.7</v>
      </c>
      <c r="K100" s="85" t="s">
        <v>85</v>
      </c>
      <c r="L100" s="87">
        <v>53</v>
      </c>
      <c r="M100" s="87">
        <v>33.299999999999997</v>
      </c>
      <c r="N100" s="87">
        <v>42.4</v>
      </c>
      <c r="O100" s="87">
        <v>75</v>
      </c>
      <c r="P100" s="87">
        <v>79.099999999999994</v>
      </c>
      <c r="Q100" s="87">
        <v>95</v>
      </c>
      <c r="R100" s="87">
        <v>100</v>
      </c>
      <c r="S100" s="87">
        <v>92.3</v>
      </c>
    </row>
    <row r="101" spans="1:19" x14ac:dyDescent="0.2">
      <c r="A101" s="85" t="s">
        <v>86</v>
      </c>
      <c r="B101" s="86">
        <v>34.1</v>
      </c>
      <c r="C101" s="86">
        <v>15.2</v>
      </c>
      <c r="D101" s="86">
        <v>31.6</v>
      </c>
      <c r="E101" s="86">
        <v>59.9</v>
      </c>
      <c r="F101" s="86">
        <v>85.1</v>
      </c>
      <c r="G101" s="86">
        <v>90.9</v>
      </c>
      <c r="H101" s="86">
        <v>89.5</v>
      </c>
      <c r="I101" s="86">
        <v>91.7</v>
      </c>
      <c r="K101" s="85" t="s">
        <v>86</v>
      </c>
      <c r="L101" s="87">
        <v>45.4</v>
      </c>
      <c r="M101" s="87">
        <v>23.1</v>
      </c>
      <c r="N101" s="87">
        <v>36.4</v>
      </c>
      <c r="O101" s="87">
        <v>65.400000000000006</v>
      </c>
      <c r="P101" s="87">
        <v>86</v>
      </c>
      <c r="Q101" s="87">
        <v>95</v>
      </c>
      <c r="R101" s="87">
        <v>88.9</v>
      </c>
      <c r="S101" s="87">
        <v>92.3</v>
      </c>
    </row>
    <row r="102" spans="1:19" x14ac:dyDescent="0.2">
      <c r="A102" s="85" t="s">
        <v>87</v>
      </c>
      <c r="B102" s="86">
        <v>47.3</v>
      </c>
      <c r="C102" s="86">
        <v>32.299999999999997</v>
      </c>
      <c r="D102" s="86">
        <v>46.6</v>
      </c>
      <c r="E102" s="86">
        <v>67.3</v>
      </c>
      <c r="F102" s="86">
        <v>87.2</v>
      </c>
      <c r="G102" s="86">
        <v>86.4</v>
      </c>
      <c r="H102" s="86">
        <v>100</v>
      </c>
      <c r="I102" s="86">
        <v>100</v>
      </c>
      <c r="K102" s="85" t="s">
        <v>87</v>
      </c>
      <c r="L102" s="87">
        <v>53.9</v>
      </c>
      <c r="M102" s="87">
        <v>34.6</v>
      </c>
      <c r="N102" s="87">
        <v>46.6</v>
      </c>
      <c r="O102" s="87">
        <v>71.2</v>
      </c>
      <c r="P102" s="87">
        <v>86</v>
      </c>
      <c r="Q102" s="87">
        <v>85</v>
      </c>
      <c r="R102" s="87">
        <v>100</v>
      </c>
      <c r="S102" s="87">
        <v>100</v>
      </c>
    </row>
    <row r="103" spans="1:19" x14ac:dyDescent="0.2">
      <c r="A103" s="85" t="s">
        <v>88</v>
      </c>
      <c r="B103" s="86">
        <v>26.5</v>
      </c>
      <c r="C103" s="86">
        <v>10.7</v>
      </c>
      <c r="D103" s="86">
        <v>20.5</v>
      </c>
      <c r="E103" s="86">
        <v>46.9</v>
      </c>
      <c r="F103" s="86">
        <v>83</v>
      </c>
      <c r="G103" s="86">
        <v>86.4</v>
      </c>
      <c r="H103" s="86">
        <v>84.2</v>
      </c>
      <c r="I103" s="86">
        <v>91.7</v>
      </c>
      <c r="K103" s="85" t="s">
        <v>88</v>
      </c>
      <c r="L103" s="87">
        <v>36</v>
      </c>
      <c r="M103" s="87">
        <v>15.8</v>
      </c>
      <c r="N103" s="87">
        <v>22.9</v>
      </c>
      <c r="O103" s="87">
        <v>50</v>
      </c>
      <c r="P103" s="87">
        <v>86</v>
      </c>
      <c r="Q103" s="87">
        <v>90</v>
      </c>
      <c r="R103" s="87">
        <v>83.3</v>
      </c>
      <c r="S103" s="87">
        <v>92.3</v>
      </c>
    </row>
    <row r="104" spans="1:19" ht="18.75" x14ac:dyDescent="0.2">
      <c r="A104" s="85" t="s">
        <v>89</v>
      </c>
      <c r="B104" s="86">
        <v>28.4</v>
      </c>
      <c r="C104" s="86">
        <v>15.2</v>
      </c>
      <c r="D104" s="86">
        <v>21.8</v>
      </c>
      <c r="E104" s="86">
        <v>52.4</v>
      </c>
      <c r="F104" s="86">
        <v>61.7</v>
      </c>
      <c r="G104" s="86">
        <v>68.2</v>
      </c>
      <c r="H104" s="86">
        <v>84.2</v>
      </c>
      <c r="I104" s="86">
        <v>91.7</v>
      </c>
      <c r="K104" s="85" t="s">
        <v>89</v>
      </c>
      <c r="L104" s="87">
        <v>32.9</v>
      </c>
      <c r="M104" s="87">
        <v>14.1</v>
      </c>
      <c r="N104" s="87">
        <v>17.8</v>
      </c>
      <c r="O104" s="87">
        <v>55.8</v>
      </c>
      <c r="P104" s="87">
        <v>60.5</v>
      </c>
      <c r="Q104" s="87">
        <v>75</v>
      </c>
      <c r="R104" s="87">
        <v>83.3</v>
      </c>
      <c r="S104" s="87">
        <v>92.3</v>
      </c>
    </row>
    <row r="105" spans="1:19" x14ac:dyDescent="0.2">
      <c r="A105" s="71"/>
      <c r="B105" s="42"/>
      <c r="C105" s="42"/>
      <c r="D105" s="42"/>
      <c r="E105" s="42"/>
      <c r="F105" s="42"/>
      <c r="G105" s="42"/>
      <c r="H105" s="42"/>
      <c r="I105" s="42"/>
    </row>
    <row r="106" spans="1:19" x14ac:dyDescent="0.2">
      <c r="A106" s="71"/>
      <c r="B106" s="42"/>
      <c r="C106" s="42"/>
      <c r="D106" s="42"/>
      <c r="E106" s="42"/>
      <c r="F106" s="42"/>
      <c r="G106" s="42"/>
      <c r="H106" s="42"/>
      <c r="I106" s="42"/>
    </row>
    <row r="107" spans="1:19" ht="15" x14ac:dyDescent="0.25">
      <c r="A107" s="3" t="s">
        <v>99</v>
      </c>
    </row>
    <row r="108" spans="1:19" x14ac:dyDescent="0.2">
      <c r="A108" s="47" t="s">
        <v>77</v>
      </c>
    </row>
    <row r="109" spans="1:19" x14ac:dyDescent="0.2">
      <c r="A109" s="47"/>
    </row>
    <row r="110" spans="1:19" ht="27" x14ac:dyDescent="0.2">
      <c r="A110" s="31"/>
      <c r="B110" s="39" t="s">
        <v>30</v>
      </c>
      <c r="C110" s="39" t="s">
        <v>78</v>
      </c>
      <c r="D110" s="39" t="s">
        <v>80</v>
      </c>
      <c r="E110" s="39" t="s">
        <v>79</v>
      </c>
      <c r="F110" s="39" t="s">
        <v>81</v>
      </c>
      <c r="G110" s="39" t="s">
        <v>82</v>
      </c>
      <c r="H110" s="39" t="s">
        <v>83</v>
      </c>
      <c r="I110" s="39" t="s">
        <v>84</v>
      </c>
      <c r="K110" s="83" t="s">
        <v>52</v>
      </c>
      <c r="L110" s="39" t="s">
        <v>30</v>
      </c>
      <c r="M110" s="39" t="s">
        <v>93</v>
      </c>
      <c r="N110" s="39" t="s">
        <v>80</v>
      </c>
      <c r="O110" s="39" t="s">
        <v>79</v>
      </c>
      <c r="P110" s="39" t="s">
        <v>81</v>
      </c>
      <c r="Q110" s="39" t="s">
        <v>82</v>
      </c>
      <c r="R110" s="39" t="s">
        <v>83</v>
      </c>
      <c r="S110" s="39" t="s">
        <v>84</v>
      </c>
    </row>
    <row r="111" spans="1:19" x14ac:dyDescent="0.2">
      <c r="A111" s="85" t="s">
        <v>85</v>
      </c>
      <c r="B111" s="86">
        <v>33.5</v>
      </c>
      <c r="C111" s="86">
        <v>17</v>
      </c>
      <c r="D111" s="86">
        <v>31.7</v>
      </c>
      <c r="E111" s="86">
        <v>53.1</v>
      </c>
      <c r="F111" s="86">
        <v>73.599999999999994</v>
      </c>
      <c r="G111" s="86">
        <v>96.3</v>
      </c>
      <c r="H111" s="86">
        <v>83.3</v>
      </c>
      <c r="I111" s="86">
        <v>100</v>
      </c>
      <c r="K111" s="85" t="s">
        <v>85</v>
      </c>
      <c r="L111" s="87">
        <v>50.1</v>
      </c>
      <c r="M111" s="87">
        <v>28</v>
      </c>
      <c r="N111" s="87">
        <v>46.7</v>
      </c>
      <c r="O111" s="87">
        <v>68.3</v>
      </c>
      <c r="P111" s="87">
        <v>76.099999999999994</v>
      </c>
      <c r="Q111" s="87">
        <v>96</v>
      </c>
      <c r="R111" s="87">
        <v>82.4</v>
      </c>
      <c r="S111" s="87">
        <v>100</v>
      </c>
    </row>
    <row r="112" spans="1:19" x14ac:dyDescent="0.2">
      <c r="A112" s="85" t="s">
        <v>86</v>
      </c>
      <c r="B112" s="86">
        <v>30.9</v>
      </c>
      <c r="C112" s="86">
        <v>14.5</v>
      </c>
      <c r="D112" s="86">
        <v>24.6</v>
      </c>
      <c r="E112" s="86">
        <v>54.9</v>
      </c>
      <c r="F112" s="86">
        <v>86.8</v>
      </c>
      <c r="G112" s="86">
        <v>85.2</v>
      </c>
      <c r="H112" s="86">
        <v>77.8</v>
      </c>
      <c r="I112" s="86">
        <v>100</v>
      </c>
      <c r="K112" s="85" t="s">
        <v>86</v>
      </c>
      <c r="L112" s="87">
        <v>42.6</v>
      </c>
      <c r="M112" s="87">
        <v>22.4</v>
      </c>
      <c r="N112" s="87">
        <v>29.6</v>
      </c>
      <c r="O112" s="87">
        <v>59.4</v>
      </c>
      <c r="P112" s="87">
        <v>89.1</v>
      </c>
      <c r="Q112" s="87">
        <v>88</v>
      </c>
      <c r="R112" s="87">
        <v>76.5</v>
      </c>
      <c r="S112" s="87">
        <v>100</v>
      </c>
    </row>
    <row r="113" spans="1:19" x14ac:dyDescent="0.2">
      <c r="A113" s="85" t="s">
        <v>87</v>
      </c>
      <c r="B113" s="86">
        <v>44.6</v>
      </c>
      <c r="C113" s="86">
        <v>25.5</v>
      </c>
      <c r="D113" s="86">
        <v>49.5</v>
      </c>
      <c r="E113" s="86">
        <v>63.6</v>
      </c>
      <c r="F113" s="86">
        <v>83</v>
      </c>
      <c r="G113" s="86">
        <v>96.3</v>
      </c>
      <c r="H113" s="86">
        <v>88.9</v>
      </c>
      <c r="I113" s="86">
        <v>100</v>
      </c>
      <c r="K113" s="85" t="s">
        <v>87</v>
      </c>
      <c r="L113" s="87">
        <v>52.3</v>
      </c>
      <c r="M113" s="87">
        <v>27.6</v>
      </c>
      <c r="N113" s="87">
        <v>54.8</v>
      </c>
      <c r="O113" s="87">
        <v>65.3</v>
      </c>
      <c r="P113" s="87">
        <v>84.8</v>
      </c>
      <c r="Q113" s="87">
        <v>96</v>
      </c>
      <c r="R113" s="87">
        <v>88.2</v>
      </c>
      <c r="S113" s="87">
        <v>100</v>
      </c>
    </row>
    <row r="114" spans="1:19" x14ac:dyDescent="0.2">
      <c r="A114" s="85" t="s">
        <v>88</v>
      </c>
      <c r="B114" s="86">
        <v>24.4</v>
      </c>
      <c r="C114" s="86">
        <v>10.6</v>
      </c>
      <c r="D114" s="86">
        <v>14.7</v>
      </c>
      <c r="E114" s="86">
        <v>42</v>
      </c>
      <c r="F114" s="86">
        <v>84.9</v>
      </c>
      <c r="G114" s="86">
        <v>88.9</v>
      </c>
      <c r="H114" s="86">
        <v>83.3</v>
      </c>
      <c r="I114" s="86">
        <v>100</v>
      </c>
      <c r="K114" s="85" t="s">
        <v>88</v>
      </c>
      <c r="L114" s="87">
        <v>36.9</v>
      </c>
      <c r="M114" s="87">
        <v>17.8</v>
      </c>
      <c r="N114" s="87">
        <v>20</v>
      </c>
      <c r="O114" s="87">
        <v>49.5</v>
      </c>
      <c r="P114" s="87">
        <v>89.1</v>
      </c>
      <c r="Q114" s="87">
        <v>92</v>
      </c>
      <c r="R114" s="87">
        <v>82.4</v>
      </c>
      <c r="S114" s="87">
        <v>100</v>
      </c>
    </row>
    <row r="115" spans="1:19" ht="18.75" x14ac:dyDescent="0.2">
      <c r="A115" s="85" t="s">
        <v>89</v>
      </c>
      <c r="B115" s="86">
        <v>24.8</v>
      </c>
      <c r="C115" s="86">
        <v>10.199999999999999</v>
      </c>
      <c r="D115" s="86">
        <v>20.8</v>
      </c>
      <c r="E115" s="86">
        <v>46.9</v>
      </c>
      <c r="F115" s="86">
        <v>56.6</v>
      </c>
      <c r="G115" s="86">
        <v>77.8</v>
      </c>
      <c r="H115" s="86">
        <v>72.2</v>
      </c>
      <c r="I115" s="86">
        <v>100</v>
      </c>
      <c r="K115" s="85" t="s">
        <v>89</v>
      </c>
      <c r="L115" s="87">
        <v>33.5</v>
      </c>
      <c r="M115" s="87">
        <v>15</v>
      </c>
      <c r="N115" s="87">
        <v>23.7</v>
      </c>
      <c r="O115" s="87">
        <v>49.5</v>
      </c>
      <c r="P115" s="87">
        <v>60.9</v>
      </c>
      <c r="Q115" s="87">
        <v>80</v>
      </c>
      <c r="R115" s="87">
        <v>70.599999999999994</v>
      </c>
      <c r="S115" s="87">
        <v>100</v>
      </c>
    </row>
    <row r="116" spans="1:19" x14ac:dyDescent="0.2">
      <c r="A116" s="71"/>
      <c r="B116" s="42"/>
      <c r="C116" s="42"/>
      <c r="D116" s="42"/>
      <c r="E116" s="42"/>
      <c r="F116" s="42"/>
      <c r="G116" s="42"/>
      <c r="H116" s="42"/>
      <c r="I116" s="42"/>
    </row>
    <row r="117" spans="1:19" x14ac:dyDescent="0.2">
      <c r="A117" s="71"/>
      <c r="B117" s="42"/>
      <c r="C117" s="42"/>
      <c r="D117" s="42"/>
      <c r="E117" s="42"/>
      <c r="F117" s="42"/>
      <c r="G117" s="42"/>
      <c r="H117" s="42"/>
      <c r="I117" s="42"/>
    </row>
    <row r="118" spans="1:19" ht="15" x14ac:dyDescent="0.25">
      <c r="A118" s="3" t="s">
        <v>100</v>
      </c>
    </row>
    <row r="119" spans="1:19" x14ac:dyDescent="0.2">
      <c r="A119" s="47" t="s">
        <v>77</v>
      </c>
    </row>
    <row r="120" spans="1:19" x14ac:dyDescent="0.2">
      <c r="A120" s="47"/>
    </row>
    <row r="121" spans="1:19" ht="27" x14ac:dyDescent="0.2">
      <c r="A121" s="31"/>
      <c r="B121" s="39" t="s">
        <v>30</v>
      </c>
      <c r="C121" s="39" t="s">
        <v>78</v>
      </c>
      <c r="D121" s="39" t="s">
        <v>80</v>
      </c>
      <c r="E121" s="39" t="s">
        <v>79</v>
      </c>
      <c r="F121" s="39" t="s">
        <v>81</v>
      </c>
      <c r="G121" s="39" t="s">
        <v>82</v>
      </c>
      <c r="H121" s="39" t="s">
        <v>83</v>
      </c>
      <c r="I121" s="39" t="s">
        <v>84</v>
      </c>
      <c r="K121" s="83" t="s">
        <v>52</v>
      </c>
      <c r="L121" s="39" t="s">
        <v>30</v>
      </c>
      <c r="M121" s="39" t="s">
        <v>93</v>
      </c>
      <c r="N121" s="39" t="s">
        <v>80</v>
      </c>
      <c r="O121" s="39" t="s">
        <v>79</v>
      </c>
      <c r="P121" s="39" t="s">
        <v>81</v>
      </c>
      <c r="Q121" s="39" t="s">
        <v>82</v>
      </c>
      <c r="R121" s="39" t="s">
        <v>83</v>
      </c>
      <c r="S121" s="39" t="s">
        <v>84</v>
      </c>
    </row>
    <row r="122" spans="1:19" x14ac:dyDescent="0.2">
      <c r="A122" s="85" t="s">
        <v>85</v>
      </c>
      <c r="B122" s="86">
        <v>31.2</v>
      </c>
      <c r="C122" s="86">
        <v>19.2</v>
      </c>
      <c r="D122" s="86">
        <v>28.5</v>
      </c>
      <c r="E122" s="86">
        <v>53.7</v>
      </c>
      <c r="F122" s="86">
        <v>69.2</v>
      </c>
      <c r="G122" s="86">
        <v>73.900000000000006</v>
      </c>
      <c r="H122" s="86">
        <v>76.5</v>
      </c>
      <c r="I122" s="86">
        <v>100</v>
      </c>
      <c r="K122" s="85" t="s">
        <v>85</v>
      </c>
      <c r="L122" s="87">
        <v>45.4</v>
      </c>
      <c r="M122" s="87">
        <v>28.7</v>
      </c>
      <c r="N122" s="87">
        <v>41.4</v>
      </c>
      <c r="O122" s="87">
        <v>65.7</v>
      </c>
      <c r="P122" s="87">
        <v>81.3</v>
      </c>
      <c r="Q122" s="87">
        <v>75</v>
      </c>
      <c r="R122" s="87">
        <v>80</v>
      </c>
      <c r="S122" s="87">
        <v>100</v>
      </c>
    </row>
    <row r="123" spans="1:19" x14ac:dyDescent="0.2">
      <c r="A123" s="85" t="s">
        <v>86</v>
      </c>
      <c r="B123" s="86">
        <v>29.9</v>
      </c>
      <c r="C123" s="86">
        <v>15.8</v>
      </c>
      <c r="D123" s="86">
        <v>26.6</v>
      </c>
      <c r="E123" s="86">
        <v>51.8</v>
      </c>
      <c r="F123" s="86">
        <v>97.4</v>
      </c>
      <c r="G123" s="86">
        <v>82.6</v>
      </c>
      <c r="H123" s="86">
        <v>82.4</v>
      </c>
      <c r="I123" s="86">
        <v>100</v>
      </c>
      <c r="K123" s="85" t="s">
        <v>86</v>
      </c>
      <c r="L123" s="87">
        <v>38.6</v>
      </c>
      <c r="M123" s="87">
        <v>18.600000000000001</v>
      </c>
      <c r="N123" s="87">
        <v>30.3</v>
      </c>
      <c r="O123" s="87">
        <v>61.8</v>
      </c>
      <c r="P123" s="87">
        <v>100</v>
      </c>
      <c r="Q123" s="87" t="s">
        <v>23</v>
      </c>
      <c r="R123" s="87">
        <v>80</v>
      </c>
      <c r="S123" s="87">
        <v>100</v>
      </c>
    </row>
    <row r="124" spans="1:19" x14ac:dyDescent="0.2">
      <c r="A124" s="85" t="s">
        <v>87</v>
      </c>
      <c r="B124" s="86">
        <v>40.299999999999997</v>
      </c>
      <c r="C124" s="86">
        <v>26.2</v>
      </c>
      <c r="D124" s="86">
        <v>43.7</v>
      </c>
      <c r="E124" s="86">
        <v>56.7</v>
      </c>
      <c r="F124" s="86">
        <v>87.2</v>
      </c>
      <c r="G124" s="86">
        <v>78.3</v>
      </c>
      <c r="H124" s="86">
        <v>94.1</v>
      </c>
      <c r="I124" s="86">
        <v>100</v>
      </c>
      <c r="K124" s="85" t="s">
        <v>87</v>
      </c>
      <c r="L124" s="87">
        <v>43.8</v>
      </c>
      <c r="M124" s="87">
        <v>23.9</v>
      </c>
      <c r="N124" s="87">
        <v>45.4</v>
      </c>
      <c r="O124" s="87">
        <v>56.9</v>
      </c>
      <c r="P124" s="87">
        <v>90.6</v>
      </c>
      <c r="Q124" s="87">
        <v>80</v>
      </c>
      <c r="R124" s="87">
        <v>93.3</v>
      </c>
      <c r="S124" s="87">
        <v>100</v>
      </c>
    </row>
    <row r="125" spans="1:19" x14ac:dyDescent="0.2">
      <c r="A125" s="85" t="s">
        <v>88</v>
      </c>
      <c r="B125" s="86">
        <v>21.5</v>
      </c>
      <c r="C125" s="86">
        <v>9.9</v>
      </c>
      <c r="D125" s="86">
        <v>13</v>
      </c>
      <c r="E125" s="86">
        <v>44.5</v>
      </c>
      <c r="F125" s="86">
        <v>84.6</v>
      </c>
      <c r="G125" s="86">
        <v>78.3</v>
      </c>
      <c r="H125" s="86">
        <v>82.4</v>
      </c>
      <c r="I125" s="86">
        <v>88.9</v>
      </c>
      <c r="K125" s="85" t="s">
        <v>88</v>
      </c>
      <c r="L125" s="87">
        <v>28.7</v>
      </c>
      <c r="M125" s="87">
        <v>10.1</v>
      </c>
      <c r="N125" s="87">
        <v>16.399999999999999</v>
      </c>
      <c r="O125" s="87">
        <v>52</v>
      </c>
      <c r="P125" s="87">
        <v>90.6</v>
      </c>
      <c r="Q125" s="87">
        <v>75</v>
      </c>
      <c r="R125" s="87">
        <v>80</v>
      </c>
      <c r="S125" s="87">
        <v>85.7</v>
      </c>
    </row>
    <row r="126" spans="1:19" ht="18.75" x14ac:dyDescent="0.2">
      <c r="A126" s="85" t="s">
        <v>89</v>
      </c>
      <c r="B126" s="86">
        <v>24.2</v>
      </c>
      <c r="C126" s="86">
        <v>11.1</v>
      </c>
      <c r="D126" s="86">
        <v>25</v>
      </c>
      <c r="E126" s="86">
        <v>43.3</v>
      </c>
      <c r="F126" s="86">
        <v>66.7</v>
      </c>
      <c r="G126" s="86">
        <v>60.9</v>
      </c>
      <c r="H126" s="86">
        <v>70.599999999999994</v>
      </c>
      <c r="I126" s="86">
        <v>100</v>
      </c>
      <c r="K126" s="85" t="s">
        <v>89</v>
      </c>
      <c r="L126" s="87">
        <v>29.2</v>
      </c>
      <c r="M126" s="87">
        <v>10.9</v>
      </c>
      <c r="N126" s="87">
        <v>24.3</v>
      </c>
      <c r="O126" s="87">
        <v>49</v>
      </c>
      <c r="P126" s="87">
        <v>71.900000000000006</v>
      </c>
      <c r="Q126" s="87">
        <v>60</v>
      </c>
      <c r="R126" s="87">
        <v>80</v>
      </c>
      <c r="S126" s="87">
        <v>100</v>
      </c>
    </row>
    <row r="127" spans="1:19" x14ac:dyDescent="0.2">
      <c r="A127" s="71"/>
      <c r="B127" s="42"/>
      <c r="C127" s="42"/>
      <c r="D127" s="42"/>
      <c r="E127" s="42"/>
      <c r="F127" s="42"/>
      <c r="G127" s="42"/>
      <c r="H127" s="42"/>
      <c r="I127" s="42"/>
    </row>
    <row r="128" spans="1:19" x14ac:dyDescent="0.2">
      <c r="A128" s="71"/>
      <c r="B128" s="42"/>
      <c r="C128" s="42"/>
      <c r="D128" s="42"/>
      <c r="E128" s="42"/>
      <c r="F128" s="42"/>
      <c r="G128" s="42"/>
      <c r="H128" s="42"/>
      <c r="I128" s="42"/>
    </row>
    <row r="129" spans="1:9" ht="15" x14ac:dyDescent="0.25">
      <c r="A129" s="3" t="s">
        <v>101</v>
      </c>
    </row>
    <row r="130" spans="1:9" x14ac:dyDescent="0.2">
      <c r="A130" s="47" t="s">
        <v>77</v>
      </c>
    </row>
    <row r="131" spans="1:9" x14ac:dyDescent="0.2">
      <c r="A131" s="47"/>
    </row>
    <row r="132" spans="1:9" ht="27" x14ac:dyDescent="0.2">
      <c r="A132" s="31"/>
      <c r="B132" s="39" t="s">
        <v>30</v>
      </c>
      <c r="C132" s="39" t="s">
        <v>78</v>
      </c>
      <c r="D132" s="39" t="s">
        <v>80</v>
      </c>
      <c r="E132" s="39" t="s">
        <v>79</v>
      </c>
      <c r="F132" s="39" t="s">
        <v>81</v>
      </c>
      <c r="G132" s="39" t="s">
        <v>82</v>
      </c>
      <c r="H132" s="39" t="s">
        <v>83</v>
      </c>
      <c r="I132" s="39" t="s">
        <v>84</v>
      </c>
    </row>
    <row r="133" spans="1:9" x14ac:dyDescent="0.2">
      <c r="A133" s="85" t="s">
        <v>85</v>
      </c>
      <c r="B133" s="86">
        <v>34</v>
      </c>
      <c r="C133" s="86">
        <v>20.3</v>
      </c>
      <c r="D133" s="86">
        <v>32</v>
      </c>
      <c r="E133" s="86">
        <v>54.1</v>
      </c>
      <c r="F133" s="86">
        <v>71.099999999999994</v>
      </c>
      <c r="G133" s="86">
        <v>82.6</v>
      </c>
      <c r="H133" s="86">
        <v>91.7</v>
      </c>
      <c r="I133" s="86">
        <v>85.7</v>
      </c>
    </row>
    <row r="134" spans="1:9" x14ac:dyDescent="0.2">
      <c r="A134" s="85" t="s">
        <v>86</v>
      </c>
      <c r="B134" s="86">
        <v>29</v>
      </c>
      <c r="C134" s="86">
        <v>12.8</v>
      </c>
      <c r="D134" s="86">
        <v>25</v>
      </c>
      <c r="E134" s="86">
        <v>54.9</v>
      </c>
      <c r="F134" s="86">
        <v>84.4</v>
      </c>
      <c r="G134" s="86">
        <v>95.7</v>
      </c>
      <c r="H134" s="86">
        <v>91.7</v>
      </c>
      <c r="I134" s="86">
        <v>100</v>
      </c>
    </row>
    <row r="135" spans="1:9" x14ac:dyDescent="0.2">
      <c r="A135" s="85" t="s">
        <v>87</v>
      </c>
      <c r="B135" s="86">
        <v>38</v>
      </c>
      <c r="C135" s="86">
        <v>23.8</v>
      </c>
      <c r="D135" s="86">
        <v>37.299999999999997</v>
      </c>
      <c r="E135" s="86">
        <v>62.4</v>
      </c>
      <c r="F135" s="86">
        <v>71.099999999999994</v>
      </c>
      <c r="G135" s="86">
        <v>87</v>
      </c>
      <c r="H135" s="86">
        <v>100</v>
      </c>
      <c r="I135" s="86">
        <v>100</v>
      </c>
    </row>
    <row r="136" spans="1:9" x14ac:dyDescent="0.2">
      <c r="A136" s="85" t="s">
        <v>88</v>
      </c>
      <c r="B136" s="86">
        <v>21</v>
      </c>
      <c r="C136" s="86">
        <v>9.9</v>
      </c>
      <c r="D136" s="86">
        <v>11.6</v>
      </c>
      <c r="E136" s="86">
        <v>39.1</v>
      </c>
      <c r="F136" s="86">
        <v>77.8</v>
      </c>
      <c r="G136" s="86">
        <v>78.3</v>
      </c>
      <c r="H136" s="86">
        <v>91.7</v>
      </c>
      <c r="I136" s="86">
        <v>85.7</v>
      </c>
    </row>
    <row r="137" spans="1:9" ht="18.75" x14ac:dyDescent="0.2">
      <c r="A137" s="85" t="s">
        <v>89</v>
      </c>
      <c r="B137" s="86">
        <v>20</v>
      </c>
      <c r="C137" s="86">
        <v>8.6</v>
      </c>
      <c r="D137" s="86">
        <v>18</v>
      </c>
      <c r="E137" s="86">
        <v>42.1</v>
      </c>
      <c r="F137" s="86">
        <v>53.3</v>
      </c>
      <c r="G137" s="86">
        <v>47.8</v>
      </c>
      <c r="H137" s="86">
        <v>58.3</v>
      </c>
      <c r="I137" s="86">
        <v>100</v>
      </c>
    </row>
    <row r="138" spans="1:9" x14ac:dyDescent="0.2">
      <c r="A138" s="71"/>
      <c r="B138" s="42"/>
      <c r="C138" s="42"/>
      <c r="D138" s="42"/>
      <c r="E138" s="42"/>
      <c r="F138" s="42"/>
      <c r="G138" s="42"/>
      <c r="H138" s="42"/>
      <c r="I138" s="42"/>
    </row>
    <row r="139" spans="1:9" x14ac:dyDescent="0.2">
      <c r="A139" s="10" t="s">
        <v>150</v>
      </c>
    </row>
    <row r="143" spans="1:9" x14ac:dyDescent="0.2">
      <c r="F143" s="72"/>
    </row>
  </sheetData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J63"/>
  <sheetViews>
    <sheetView zoomScaleNormal="100" workbookViewId="0"/>
  </sheetViews>
  <sheetFormatPr baseColWidth="10" defaultColWidth="11.42578125" defaultRowHeight="12.75" x14ac:dyDescent="0.2"/>
  <cols>
    <col min="1" max="1" width="50.85546875" style="6" customWidth="1"/>
    <col min="2" max="2" width="15.28515625" style="6" customWidth="1"/>
    <col min="3" max="3" width="13.7109375" style="6" customWidth="1"/>
    <col min="4" max="4" width="12.5703125" style="2" bestFit="1" customWidth="1"/>
    <col min="5" max="16384" width="11.42578125" style="2"/>
  </cols>
  <sheetData>
    <row r="1" spans="1:10" ht="15" x14ac:dyDescent="0.25">
      <c r="A1" s="3" t="s">
        <v>179</v>
      </c>
    </row>
    <row r="2" spans="1:10" x14ac:dyDescent="0.2">
      <c r="A2" s="47" t="s">
        <v>162</v>
      </c>
    </row>
    <row r="4" spans="1:10" x14ac:dyDescent="0.2">
      <c r="A4" s="31"/>
      <c r="B4" s="39" t="s">
        <v>130</v>
      </c>
      <c r="C4" s="227" t="s">
        <v>27</v>
      </c>
      <c r="D4" s="117"/>
      <c r="E4" s="117"/>
    </row>
    <row r="5" spans="1:10" x14ac:dyDescent="0.2">
      <c r="A5" s="23" t="s">
        <v>114</v>
      </c>
      <c r="B5" s="161">
        <v>37.749211506999998</v>
      </c>
      <c r="C5" s="162">
        <v>40.156989023800001</v>
      </c>
      <c r="D5" s="117"/>
      <c r="E5" s="117"/>
    </row>
    <row r="6" spans="1:10" x14ac:dyDescent="0.2">
      <c r="A6" s="12" t="s">
        <v>115</v>
      </c>
      <c r="B6" s="161">
        <v>28.3121597096</v>
      </c>
      <c r="C6" s="162">
        <v>30.588517745299999</v>
      </c>
      <c r="D6" s="117"/>
      <c r="E6" s="117"/>
    </row>
    <row r="7" spans="1:10" x14ac:dyDescent="0.2">
      <c r="A7" s="12" t="s">
        <v>154</v>
      </c>
      <c r="B7" s="161">
        <v>9.4370517974000006</v>
      </c>
      <c r="C7" s="162">
        <v>9.5684712785000006</v>
      </c>
      <c r="D7" s="117"/>
      <c r="E7" s="117"/>
    </row>
    <row r="8" spans="1:10" x14ac:dyDescent="0.2">
      <c r="A8" s="12" t="s">
        <v>155</v>
      </c>
      <c r="B8" s="161">
        <v>62.250788493000002</v>
      </c>
      <c r="C8" s="162">
        <v>59.843010976199999</v>
      </c>
      <c r="D8" s="117"/>
      <c r="E8" s="117"/>
    </row>
    <row r="10" spans="1:10" x14ac:dyDescent="0.2">
      <c r="A10" s="10" t="s">
        <v>192</v>
      </c>
      <c r="B10" s="2"/>
      <c r="C10" s="2"/>
      <c r="J10" s="226"/>
    </row>
    <row r="11" spans="1:10" x14ac:dyDescent="0.2">
      <c r="A11" s="10"/>
      <c r="B11" s="2"/>
      <c r="C11" s="2"/>
      <c r="J11" s="226"/>
    </row>
    <row r="12" spans="1:10" ht="15" x14ac:dyDescent="0.25">
      <c r="A12" s="3" t="s">
        <v>148</v>
      </c>
    </row>
    <row r="13" spans="1:10" x14ac:dyDescent="0.2">
      <c r="A13" s="47" t="s">
        <v>149</v>
      </c>
    </row>
    <row r="15" spans="1:10" x14ac:dyDescent="0.2">
      <c r="A15" s="31"/>
      <c r="B15" s="30" t="s">
        <v>130</v>
      </c>
      <c r="C15" s="227" t="s">
        <v>27</v>
      </c>
      <c r="D15" s="117"/>
      <c r="E15" s="117"/>
    </row>
    <row r="16" spans="1:10" x14ac:dyDescent="0.2">
      <c r="A16" s="23" t="s">
        <v>114</v>
      </c>
      <c r="B16" s="44">
        <v>27.6</v>
      </c>
      <c r="C16" s="93">
        <v>29.4</v>
      </c>
      <c r="D16" s="117"/>
      <c r="E16" s="117"/>
    </row>
    <row r="17" spans="1:5" x14ac:dyDescent="0.2">
      <c r="A17" s="12" t="s">
        <v>115</v>
      </c>
      <c r="B17" s="44">
        <v>22.1</v>
      </c>
      <c r="C17" s="93">
        <v>23.6</v>
      </c>
      <c r="D17" s="117"/>
      <c r="E17" s="117"/>
    </row>
    <row r="18" spans="1:5" x14ac:dyDescent="0.2">
      <c r="A18" s="12" t="s">
        <v>154</v>
      </c>
      <c r="B18" s="44">
        <v>5.5</v>
      </c>
      <c r="C18" s="93">
        <v>5.9</v>
      </c>
      <c r="D18" s="117"/>
      <c r="E18" s="117"/>
    </row>
    <row r="19" spans="1:5" x14ac:dyDescent="0.2">
      <c r="A19" s="12" t="s">
        <v>155</v>
      </c>
      <c r="B19" s="44">
        <v>72.400000000000006</v>
      </c>
      <c r="C19" s="93">
        <v>70.599999999999994</v>
      </c>
      <c r="D19" s="117"/>
      <c r="E19" s="117"/>
    </row>
    <row r="21" spans="1:5" ht="15" x14ac:dyDescent="0.25">
      <c r="A21" s="3" t="s">
        <v>102</v>
      </c>
    </row>
    <row r="22" spans="1:5" x14ac:dyDescent="0.2">
      <c r="A22" s="47" t="s">
        <v>109</v>
      </c>
    </row>
    <row r="23" spans="1:5" ht="27" x14ac:dyDescent="0.2">
      <c r="A23" s="31"/>
      <c r="B23" s="115" t="s">
        <v>110</v>
      </c>
      <c r="C23" s="116" t="s">
        <v>111</v>
      </c>
      <c r="D23" s="88" t="s">
        <v>112</v>
      </c>
      <c r="E23" s="88" t="s">
        <v>113</v>
      </c>
    </row>
    <row r="24" spans="1:5" x14ac:dyDescent="0.2">
      <c r="A24" s="23" t="s">
        <v>114</v>
      </c>
      <c r="B24" s="44">
        <v>49.1</v>
      </c>
      <c r="C24" s="44">
        <v>50.6</v>
      </c>
      <c r="D24" s="93">
        <v>52.2</v>
      </c>
      <c r="E24" s="93">
        <v>54.8</v>
      </c>
    </row>
    <row r="25" spans="1:5" x14ac:dyDescent="0.2">
      <c r="A25" s="12" t="s">
        <v>115</v>
      </c>
      <c r="B25" s="44">
        <v>9.1</v>
      </c>
      <c r="C25" s="44">
        <v>13.2</v>
      </c>
      <c r="D25" s="93">
        <v>10.6</v>
      </c>
      <c r="E25" s="93">
        <v>15.3</v>
      </c>
    </row>
    <row r="26" spans="1:5" x14ac:dyDescent="0.2">
      <c r="A26" s="12" t="s">
        <v>116</v>
      </c>
      <c r="B26" s="44">
        <v>23</v>
      </c>
      <c r="C26" s="44">
        <v>21.7</v>
      </c>
      <c r="D26" s="93">
        <v>23.6</v>
      </c>
      <c r="E26" s="93">
        <v>22.9</v>
      </c>
    </row>
    <row r="27" spans="1:5" x14ac:dyDescent="0.2">
      <c r="A27" s="12" t="s">
        <v>117</v>
      </c>
      <c r="B27" s="44">
        <v>2</v>
      </c>
      <c r="C27" s="44">
        <v>0.9</v>
      </c>
      <c r="D27" s="93">
        <v>2.4</v>
      </c>
      <c r="E27" s="93">
        <v>1.2</v>
      </c>
    </row>
    <row r="28" spans="1:5" x14ac:dyDescent="0.2">
      <c r="A28" s="52" t="s">
        <v>118</v>
      </c>
      <c r="B28" s="44">
        <v>0.9</v>
      </c>
      <c r="C28" s="44">
        <v>0.5</v>
      </c>
      <c r="D28" s="93">
        <v>1.1000000000000001</v>
      </c>
      <c r="E28" s="93">
        <v>0.7</v>
      </c>
    </row>
    <row r="29" spans="1:5" x14ac:dyDescent="0.2">
      <c r="A29" s="95" t="s">
        <v>119</v>
      </c>
      <c r="B29" s="107">
        <v>14.1</v>
      </c>
      <c r="C29" s="107">
        <v>14.3</v>
      </c>
      <c r="D29" s="108">
        <v>14.5</v>
      </c>
      <c r="E29" s="108">
        <v>14.7</v>
      </c>
    </row>
    <row r="32" spans="1:5" ht="15" x14ac:dyDescent="0.25">
      <c r="A32" s="3" t="s">
        <v>103</v>
      </c>
    </row>
    <row r="33" spans="1:5" x14ac:dyDescent="0.2">
      <c r="A33" s="47" t="s">
        <v>108</v>
      </c>
    </row>
    <row r="34" spans="1:5" ht="27" x14ac:dyDescent="0.2">
      <c r="A34" s="31"/>
      <c r="B34" s="115" t="s">
        <v>110</v>
      </c>
      <c r="C34" s="116" t="s">
        <v>111</v>
      </c>
      <c r="D34" s="88" t="s">
        <v>112</v>
      </c>
      <c r="E34" s="88" t="s">
        <v>113</v>
      </c>
    </row>
    <row r="35" spans="1:5" x14ac:dyDescent="0.2">
      <c r="A35" s="23" t="s">
        <v>114</v>
      </c>
      <c r="B35" s="44">
        <v>54</v>
      </c>
      <c r="C35" s="44">
        <v>53.5</v>
      </c>
      <c r="D35" s="93">
        <v>55.8</v>
      </c>
      <c r="E35" s="93">
        <v>54.6</v>
      </c>
    </row>
    <row r="36" spans="1:5" x14ac:dyDescent="0.2">
      <c r="A36" s="12" t="s">
        <v>115</v>
      </c>
      <c r="B36" s="44">
        <v>16.2</v>
      </c>
      <c r="C36" s="44">
        <v>19.399999999999999</v>
      </c>
      <c r="D36" s="93">
        <v>19.600000000000001</v>
      </c>
      <c r="E36" s="93">
        <v>22.6</v>
      </c>
    </row>
    <row r="37" spans="1:5" x14ac:dyDescent="0.2">
      <c r="A37" s="12" t="s">
        <v>116</v>
      </c>
      <c r="B37" s="44">
        <v>22.4</v>
      </c>
      <c r="C37" s="44">
        <v>17.100000000000001</v>
      </c>
      <c r="D37" s="93">
        <v>22.1</v>
      </c>
      <c r="E37" s="93">
        <v>18.8</v>
      </c>
    </row>
    <row r="38" spans="1:5" x14ac:dyDescent="0.2">
      <c r="A38" s="12" t="s">
        <v>117</v>
      </c>
      <c r="B38" s="44">
        <v>3.5</v>
      </c>
      <c r="C38" s="44">
        <v>4.3</v>
      </c>
      <c r="D38" s="93">
        <v>3.9</v>
      </c>
      <c r="E38" s="93">
        <v>2</v>
      </c>
    </row>
    <row r="39" spans="1:5" x14ac:dyDescent="0.2">
      <c r="A39" s="52" t="s">
        <v>118</v>
      </c>
      <c r="B39" s="44">
        <v>0.5</v>
      </c>
      <c r="C39" s="44">
        <v>0.4</v>
      </c>
      <c r="D39" s="93">
        <v>0.2</v>
      </c>
      <c r="E39" s="93">
        <v>0.3</v>
      </c>
    </row>
    <row r="40" spans="1:5" x14ac:dyDescent="0.2">
      <c r="A40" s="95" t="s">
        <v>119</v>
      </c>
      <c r="B40" s="96">
        <f>+B35-B36-B37-B38-B39</f>
        <v>11.399999999999999</v>
      </c>
      <c r="C40" s="96">
        <f>+C35-C36-C37-C38-C39</f>
        <v>12.299999999999999</v>
      </c>
      <c r="D40" s="97">
        <v>10</v>
      </c>
      <c r="E40" s="97">
        <v>10.9</v>
      </c>
    </row>
    <row r="43" spans="1:5" ht="15" x14ac:dyDescent="0.25">
      <c r="A43" s="3" t="s">
        <v>104</v>
      </c>
    </row>
    <row r="44" spans="1:5" x14ac:dyDescent="0.2">
      <c r="A44" s="47" t="s">
        <v>107</v>
      </c>
    </row>
    <row r="45" spans="1:5" ht="27" x14ac:dyDescent="0.2">
      <c r="A45" s="31"/>
      <c r="B45" s="115" t="s">
        <v>110</v>
      </c>
      <c r="C45" s="116" t="s">
        <v>111</v>
      </c>
      <c r="D45" s="88" t="s">
        <v>112</v>
      </c>
      <c r="E45" s="88" t="s">
        <v>113</v>
      </c>
    </row>
    <row r="46" spans="1:5" x14ac:dyDescent="0.2">
      <c r="A46" s="23" t="s">
        <v>114</v>
      </c>
      <c r="B46" s="44">
        <v>52</v>
      </c>
      <c r="C46" s="44">
        <v>47.2</v>
      </c>
      <c r="D46" s="93">
        <v>51.8</v>
      </c>
      <c r="E46" s="93">
        <v>48.6</v>
      </c>
    </row>
    <row r="47" spans="1:5" x14ac:dyDescent="0.2">
      <c r="A47" s="12" t="s">
        <v>115</v>
      </c>
      <c r="B47" s="44">
        <v>18.5</v>
      </c>
      <c r="C47" s="44">
        <v>19.600000000000001</v>
      </c>
      <c r="D47" s="93">
        <v>21.3</v>
      </c>
      <c r="E47" s="93">
        <v>22.5</v>
      </c>
    </row>
    <row r="48" spans="1:5" x14ac:dyDescent="0.2">
      <c r="A48" s="12" t="s">
        <v>116</v>
      </c>
      <c r="B48" s="44">
        <v>21.9</v>
      </c>
      <c r="C48" s="44">
        <v>17.899999999999999</v>
      </c>
      <c r="D48" s="93">
        <v>19.8</v>
      </c>
      <c r="E48" s="93">
        <v>17.399999999999999</v>
      </c>
    </row>
    <row r="49" spans="1:5" x14ac:dyDescent="0.2">
      <c r="A49" s="12" t="s">
        <v>117</v>
      </c>
      <c r="B49" s="44">
        <v>4.0999999999999996</v>
      </c>
      <c r="C49" s="44">
        <v>2.6</v>
      </c>
      <c r="D49" s="93">
        <v>4</v>
      </c>
      <c r="E49" s="93">
        <v>1.9</v>
      </c>
    </row>
    <row r="50" spans="1:5" x14ac:dyDescent="0.2">
      <c r="A50" s="52" t="s">
        <v>118</v>
      </c>
      <c r="B50" s="44">
        <v>1.2</v>
      </c>
      <c r="C50" s="44">
        <v>0.4</v>
      </c>
      <c r="D50" s="93">
        <v>1</v>
      </c>
      <c r="E50" s="93">
        <v>0.6</v>
      </c>
    </row>
    <row r="51" spans="1:5" x14ac:dyDescent="0.2">
      <c r="A51" s="95" t="s">
        <v>119</v>
      </c>
      <c r="B51" s="96">
        <v>6.3</v>
      </c>
      <c r="C51" s="96">
        <v>6.6</v>
      </c>
      <c r="D51" s="97">
        <v>5.7</v>
      </c>
      <c r="E51" s="97">
        <v>6.2</v>
      </c>
    </row>
    <row r="53" spans="1:5" ht="15" x14ac:dyDescent="0.25">
      <c r="A53" s="3" t="s">
        <v>105</v>
      </c>
    </row>
    <row r="54" spans="1:5" x14ac:dyDescent="0.2">
      <c r="A54" s="47" t="s">
        <v>106</v>
      </c>
    </row>
    <row r="55" spans="1:5" ht="27" x14ac:dyDescent="0.2">
      <c r="A55" s="31"/>
      <c r="B55" s="115" t="s">
        <v>110</v>
      </c>
      <c r="C55" s="116" t="s">
        <v>111</v>
      </c>
      <c r="D55" s="88" t="s">
        <v>112</v>
      </c>
      <c r="E55" s="88" t="s">
        <v>113</v>
      </c>
    </row>
    <row r="56" spans="1:5" x14ac:dyDescent="0.2">
      <c r="A56" s="23" t="s">
        <v>114</v>
      </c>
      <c r="B56" s="44">
        <v>52.6</v>
      </c>
      <c r="C56" s="44">
        <v>47.9</v>
      </c>
      <c r="D56" s="93">
        <v>52.6</v>
      </c>
      <c r="E56" s="93">
        <v>46</v>
      </c>
    </row>
    <row r="57" spans="1:5" x14ac:dyDescent="0.2">
      <c r="A57" s="12" t="s">
        <v>115</v>
      </c>
      <c r="B57" s="44">
        <v>20.100000000000001</v>
      </c>
      <c r="C57" s="44">
        <v>20.9</v>
      </c>
      <c r="D57" s="93">
        <v>20.7</v>
      </c>
      <c r="E57" s="93">
        <v>21.9</v>
      </c>
    </row>
    <row r="58" spans="1:5" x14ac:dyDescent="0.2">
      <c r="A58" s="12" t="s">
        <v>116</v>
      </c>
      <c r="B58" s="44">
        <v>19.899999999999999</v>
      </c>
      <c r="C58" s="44">
        <v>15.6</v>
      </c>
      <c r="D58" s="93">
        <v>20.100000000000001</v>
      </c>
      <c r="E58" s="93">
        <v>14.4</v>
      </c>
    </row>
    <row r="59" spans="1:5" x14ac:dyDescent="0.2">
      <c r="A59" s="12" t="s">
        <v>117</v>
      </c>
      <c r="B59" s="44">
        <v>2.8</v>
      </c>
      <c r="C59" s="44">
        <v>0.8</v>
      </c>
      <c r="D59" s="93">
        <v>3.3</v>
      </c>
      <c r="E59" s="93">
        <v>1</v>
      </c>
    </row>
    <row r="60" spans="1:5" x14ac:dyDescent="0.2">
      <c r="A60" s="52" t="s">
        <v>118</v>
      </c>
      <c r="B60" s="44">
        <v>0.2</v>
      </c>
      <c r="C60" s="44">
        <v>0</v>
      </c>
      <c r="D60" s="93">
        <v>0.3</v>
      </c>
      <c r="E60" s="93">
        <v>0</v>
      </c>
    </row>
    <row r="61" spans="1:5" x14ac:dyDescent="0.2">
      <c r="A61" s="95" t="s">
        <v>119</v>
      </c>
      <c r="B61" s="96">
        <v>9.6</v>
      </c>
      <c r="C61" s="96">
        <v>10.6</v>
      </c>
      <c r="D61" s="97">
        <v>8.1999999999999993</v>
      </c>
      <c r="E61" s="97">
        <v>8.6999999999999993</v>
      </c>
    </row>
    <row r="63" spans="1:5" x14ac:dyDescent="0.2">
      <c r="A63" s="10" t="s">
        <v>150</v>
      </c>
    </row>
  </sheetData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1:O31"/>
  <sheetViews>
    <sheetView workbookViewId="0"/>
  </sheetViews>
  <sheetFormatPr baseColWidth="10" defaultColWidth="11.42578125" defaultRowHeight="9" x14ac:dyDescent="0.15"/>
  <cols>
    <col min="1" max="1" width="28.140625" style="6" customWidth="1"/>
    <col min="2" max="2" width="16.85546875" style="6" customWidth="1"/>
    <col min="3" max="3" width="10.7109375" style="6" customWidth="1"/>
    <col min="4" max="4" width="11" style="6" customWidth="1"/>
    <col min="5" max="5" width="12.140625" style="6" customWidth="1"/>
    <col min="6" max="6" width="10.7109375" style="6" customWidth="1"/>
    <col min="7" max="7" width="13.5703125" style="6" customWidth="1"/>
    <col min="8" max="8" width="11.28515625" style="6" customWidth="1"/>
    <col min="9" max="9" width="16.28515625" style="6" customWidth="1"/>
    <col min="10" max="13" width="10.7109375" style="6" customWidth="1"/>
    <col min="14" max="14" width="4.28515625" style="6" customWidth="1"/>
    <col min="15" max="15" width="28.140625" style="6" customWidth="1"/>
    <col min="16" max="20" width="10.7109375" style="6" customWidth="1"/>
    <col min="21" max="16384" width="11.42578125" style="6"/>
  </cols>
  <sheetData>
    <row r="1" spans="1:15" ht="15" x14ac:dyDescent="0.25">
      <c r="A1" s="41" t="s">
        <v>181</v>
      </c>
      <c r="H1" s="41"/>
      <c r="O1" s="41"/>
    </row>
    <row r="2" spans="1:15" ht="25.5" customHeight="1" x14ac:dyDescent="0.2">
      <c r="A2" s="47" t="s">
        <v>69</v>
      </c>
      <c r="B2" s="119"/>
      <c r="C2" s="286" t="s">
        <v>193</v>
      </c>
      <c r="D2" s="287"/>
      <c r="E2" s="288" t="s">
        <v>195</v>
      </c>
      <c r="F2" s="289"/>
      <c r="G2" s="289"/>
      <c r="H2" s="289"/>
      <c r="I2" s="289"/>
      <c r="J2" s="290"/>
    </row>
    <row r="3" spans="1:15" ht="27" customHeight="1" x14ac:dyDescent="0.15">
      <c r="A3" s="127"/>
      <c r="B3" s="229" t="s">
        <v>231</v>
      </c>
      <c r="C3" s="258" t="s">
        <v>143</v>
      </c>
      <c r="D3" s="258" t="s">
        <v>194</v>
      </c>
      <c r="E3" s="229" t="s">
        <v>27</v>
      </c>
      <c r="F3" s="229" t="s">
        <v>229</v>
      </c>
      <c r="G3" s="229" t="s">
        <v>230</v>
      </c>
      <c r="H3" s="229" t="s">
        <v>198</v>
      </c>
      <c r="I3" s="229" t="s">
        <v>237</v>
      </c>
      <c r="J3" s="229" t="s">
        <v>199</v>
      </c>
    </row>
    <row r="4" spans="1:15" x14ac:dyDescent="0.15">
      <c r="A4" s="230" t="s">
        <v>121</v>
      </c>
      <c r="B4" s="231"/>
      <c r="C4" s="232"/>
      <c r="D4" s="233"/>
      <c r="E4" s="234"/>
      <c r="F4" s="234"/>
      <c r="G4" s="235"/>
      <c r="H4" s="121"/>
      <c r="I4" s="121"/>
      <c r="J4" s="121"/>
    </row>
    <row r="5" spans="1:15" x14ac:dyDescent="0.15">
      <c r="A5" s="236" t="s">
        <v>122</v>
      </c>
      <c r="B5" s="237">
        <v>12500779792</v>
      </c>
      <c r="C5" s="232">
        <v>581284828</v>
      </c>
      <c r="D5" s="232">
        <v>183935930</v>
      </c>
      <c r="E5" s="121">
        <v>10484071278</v>
      </c>
      <c r="F5" s="121">
        <v>690852397</v>
      </c>
      <c r="G5" s="121">
        <v>385740589</v>
      </c>
      <c r="H5" s="121">
        <v>44638537</v>
      </c>
      <c r="I5" s="121">
        <v>116485901</v>
      </c>
      <c r="J5" s="121">
        <v>85684041</v>
      </c>
    </row>
    <row r="6" spans="1:15" x14ac:dyDescent="0.15">
      <c r="A6" s="236" t="s">
        <v>123</v>
      </c>
      <c r="B6" s="237">
        <v>43340890</v>
      </c>
      <c r="C6" s="232">
        <v>3538630</v>
      </c>
      <c r="D6" s="232">
        <v>101734</v>
      </c>
      <c r="E6" s="121">
        <v>46238789</v>
      </c>
      <c r="F6" s="121">
        <v>-5821629</v>
      </c>
      <c r="G6" s="121">
        <v>-870350</v>
      </c>
      <c r="H6" s="121">
        <v>71417</v>
      </c>
      <c r="I6" s="121">
        <v>148598</v>
      </c>
      <c r="J6" s="121">
        <v>5118</v>
      </c>
    </row>
    <row r="7" spans="1:15" x14ac:dyDescent="0.15">
      <c r="A7" s="236" t="s">
        <v>124</v>
      </c>
      <c r="B7" s="237">
        <v>40175335</v>
      </c>
      <c r="C7" s="232">
        <v>5633714</v>
      </c>
      <c r="D7" s="232">
        <v>6200959</v>
      </c>
      <c r="E7" s="121">
        <v>26855988</v>
      </c>
      <c r="F7" s="121">
        <v>1150668</v>
      </c>
      <c r="G7" s="121">
        <v>0</v>
      </c>
      <c r="H7" s="121">
        <v>0</v>
      </c>
      <c r="I7" s="121">
        <v>0</v>
      </c>
      <c r="J7" s="121">
        <v>334005</v>
      </c>
    </row>
    <row r="8" spans="1:15" x14ac:dyDescent="0.15">
      <c r="A8" s="236" t="s">
        <v>125</v>
      </c>
      <c r="B8" s="237">
        <v>1539181565</v>
      </c>
      <c r="C8" s="232">
        <v>697291649</v>
      </c>
      <c r="D8" s="232">
        <v>191220483</v>
      </c>
      <c r="E8" s="121">
        <v>507642104</v>
      </c>
      <c r="F8" s="121">
        <v>25268153</v>
      </c>
      <c r="G8" s="121">
        <v>117921055</v>
      </c>
      <c r="H8" s="121">
        <v>14033754</v>
      </c>
      <c r="I8" s="121">
        <v>2448814</v>
      </c>
      <c r="J8" s="121">
        <v>1679719</v>
      </c>
    </row>
    <row r="9" spans="1:15" x14ac:dyDescent="0.15">
      <c r="A9" s="236" t="s">
        <v>126</v>
      </c>
      <c r="B9" s="237">
        <v>568431290</v>
      </c>
      <c r="C9" s="232">
        <v>49195814</v>
      </c>
      <c r="D9" s="232">
        <v>9971529</v>
      </c>
      <c r="E9" s="121">
        <v>496731117</v>
      </c>
      <c r="F9" s="121">
        <v>2809241</v>
      </c>
      <c r="G9" s="121">
        <v>5740898</v>
      </c>
      <c r="H9" s="121">
        <v>1173202</v>
      </c>
      <c r="I9" s="121">
        <v>1072866</v>
      </c>
      <c r="J9" s="121">
        <v>2405896</v>
      </c>
    </row>
    <row r="10" spans="1:15" x14ac:dyDescent="0.15">
      <c r="A10" s="236" t="s">
        <v>127</v>
      </c>
      <c r="B10" s="237">
        <v>913683292</v>
      </c>
      <c r="C10" s="232">
        <v>593078747</v>
      </c>
      <c r="D10" s="232">
        <v>1716879</v>
      </c>
      <c r="E10" s="121">
        <v>315055503</v>
      </c>
      <c r="F10" s="121">
        <v>2239781</v>
      </c>
      <c r="G10" s="121">
        <v>897896</v>
      </c>
      <c r="H10" s="121">
        <v>113659</v>
      </c>
      <c r="I10" s="121">
        <v>7252</v>
      </c>
      <c r="J10" s="121">
        <v>664311</v>
      </c>
    </row>
    <row r="11" spans="1:15" x14ac:dyDescent="0.15">
      <c r="A11" s="236" t="s">
        <v>128</v>
      </c>
      <c r="B11" s="237">
        <v>57205785</v>
      </c>
      <c r="C11" s="232">
        <v>15625935</v>
      </c>
      <c r="D11" s="232">
        <v>3424573</v>
      </c>
      <c r="E11" s="121">
        <v>35021007</v>
      </c>
      <c r="F11" s="121">
        <v>983138</v>
      </c>
      <c r="G11" s="121">
        <v>1477322</v>
      </c>
      <c r="H11" s="121">
        <v>449846</v>
      </c>
      <c r="I11" s="121">
        <v>260912</v>
      </c>
      <c r="J11" s="121">
        <v>13510</v>
      </c>
    </row>
    <row r="12" spans="1:15" x14ac:dyDescent="0.15">
      <c r="A12" s="236" t="s">
        <v>129</v>
      </c>
      <c r="B12" s="237">
        <v>178259594</v>
      </c>
      <c r="C12" s="232">
        <v>10909144</v>
      </c>
      <c r="D12" s="232">
        <v>854903</v>
      </c>
      <c r="E12" s="121">
        <v>165891167</v>
      </c>
      <c r="F12" s="121">
        <v>-7263</v>
      </c>
      <c r="G12" s="121">
        <v>541600</v>
      </c>
      <c r="H12" s="121">
        <v>253940</v>
      </c>
      <c r="I12" s="121">
        <v>0</v>
      </c>
      <c r="J12" s="121">
        <v>0</v>
      </c>
    </row>
    <row r="13" spans="1:15" x14ac:dyDescent="0.15">
      <c r="A13" s="238" t="s">
        <v>130</v>
      </c>
      <c r="B13" s="239">
        <v>15841057543</v>
      </c>
      <c r="C13" s="240">
        <v>1956558463</v>
      </c>
      <c r="D13" s="240">
        <v>397426990</v>
      </c>
      <c r="E13" s="163">
        <v>12077506952</v>
      </c>
      <c r="F13" s="163">
        <v>717474485</v>
      </c>
      <c r="G13" s="163">
        <v>511449010</v>
      </c>
      <c r="H13" s="129">
        <v>60734356</v>
      </c>
      <c r="I13" s="163">
        <v>120424344</v>
      </c>
      <c r="J13" s="163">
        <v>90786600</v>
      </c>
    </row>
    <row r="14" spans="1:15" x14ac:dyDescent="0.15">
      <c r="A14" s="241" t="s">
        <v>131</v>
      </c>
      <c r="B14" s="242"/>
      <c r="C14" s="243"/>
      <c r="D14" s="244"/>
      <c r="E14" s="245"/>
      <c r="F14" s="245">
        <v>0</v>
      </c>
      <c r="G14" s="246"/>
      <c r="H14" s="246"/>
      <c r="I14" s="246"/>
      <c r="J14" s="246"/>
    </row>
    <row r="15" spans="1:15" x14ac:dyDescent="0.15">
      <c r="A15" s="236" t="s">
        <v>132</v>
      </c>
      <c r="B15" s="237">
        <v>6473602857</v>
      </c>
      <c r="C15" s="232">
        <v>91820466</v>
      </c>
      <c r="D15" s="247">
        <v>40074630</v>
      </c>
      <c r="E15" s="121">
        <v>5704716075</v>
      </c>
      <c r="F15" s="121">
        <v>300687147</v>
      </c>
      <c r="G15" s="164">
        <v>189280757</v>
      </c>
      <c r="H15" s="121">
        <v>8823500</v>
      </c>
      <c r="I15" s="121">
        <v>94539480</v>
      </c>
      <c r="J15" s="121">
        <v>79789489</v>
      </c>
    </row>
    <row r="16" spans="1:15" x14ac:dyDescent="0.15">
      <c r="A16" s="236" t="s">
        <v>133</v>
      </c>
      <c r="B16" s="237">
        <v>34813370</v>
      </c>
      <c r="C16" s="232">
        <v>62699</v>
      </c>
      <c r="D16" s="232">
        <v>250015</v>
      </c>
      <c r="E16" s="121">
        <v>37528902</v>
      </c>
      <c r="F16" s="121">
        <v>864988</v>
      </c>
      <c r="G16" s="121">
        <v>-8658367</v>
      </c>
      <c r="H16" s="121">
        <v>135593</v>
      </c>
      <c r="I16" s="121">
        <v>4252606</v>
      </c>
      <c r="J16" s="121">
        <v>602441</v>
      </c>
    </row>
    <row r="17" spans="1:10" x14ac:dyDescent="0.15">
      <c r="A17" s="236" t="s">
        <v>134</v>
      </c>
      <c r="B17" s="237">
        <v>2129962362</v>
      </c>
      <c r="C17" s="232">
        <v>265587045</v>
      </c>
      <c r="D17" s="232">
        <v>76555758</v>
      </c>
      <c r="E17" s="121">
        <v>1645798900</v>
      </c>
      <c r="F17" s="121">
        <v>88537952</v>
      </c>
      <c r="G17" s="121">
        <v>38363584</v>
      </c>
      <c r="H17" s="121">
        <v>12219490</v>
      </c>
      <c r="I17" s="121">
        <v>7996715</v>
      </c>
      <c r="J17" s="121">
        <v>4767266</v>
      </c>
    </row>
    <row r="18" spans="1:10" x14ac:dyDescent="0.15">
      <c r="A18" s="236" t="s">
        <v>135</v>
      </c>
      <c r="B18" s="237">
        <v>78975278</v>
      </c>
      <c r="C18" s="232">
        <v>-107513</v>
      </c>
      <c r="D18" s="232">
        <v>318424</v>
      </c>
      <c r="E18" s="121">
        <v>73609584</v>
      </c>
      <c r="F18" s="121">
        <v>3553711</v>
      </c>
      <c r="G18" s="121">
        <v>1021518</v>
      </c>
      <c r="H18" s="121">
        <v>455936</v>
      </c>
      <c r="I18" s="121">
        <v>323087</v>
      </c>
      <c r="J18" s="121">
        <v>-39408</v>
      </c>
    </row>
    <row r="19" spans="1:10" x14ac:dyDescent="0.15">
      <c r="A19" s="236" t="s">
        <v>136</v>
      </c>
      <c r="B19" s="237">
        <v>4075054766</v>
      </c>
      <c r="C19" s="232">
        <v>669520803</v>
      </c>
      <c r="D19" s="232">
        <v>247777920</v>
      </c>
      <c r="E19" s="121">
        <v>2654388472</v>
      </c>
      <c r="F19" s="121">
        <v>244731853</v>
      </c>
      <c r="G19" s="121">
        <v>259541269</v>
      </c>
      <c r="H19" s="121">
        <v>32306259</v>
      </c>
      <c r="I19" s="121">
        <v>6293161</v>
      </c>
      <c r="J19" s="121">
        <v>3750938</v>
      </c>
    </row>
    <row r="20" spans="1:10" x14ac:dyDescent="0.15">
      <c r="A20" s="236" t="s">
        <v>137</v>
      </c>
      <c r="B20" s="237">
        <v>498964013</v>
      </c>
      <c r="C20" s="232">
        <v>268537956</v>
      </c>
      <c r="D20" s="232">
        <v>23379438</v>
      </c>
      <c r="E20" s="121">
        <v>202224685</v>
      </c>
      <c r="F20" s="121">
        <v>2574319</v>
      </c>
      <c r="G20" s="121">
        <v>278202</v>
      </c>
      <c r="H20" s="121">
        <v>1233058</v>
      </c>
      <c r="I20" s="121">
        <v>0</v>
      </c>
      <c r="J20" s="121">
        <v>978159</v>
      </c>
    </row>
    <row r="21" spans="1:10" x14ac:dyDescent="0.15">
      <c r="A21" s="236" t="s">
        <v>138</v>
      </c>
      <c r="B21" s="237">
        <v>447999170</v>
      </c>
      <c r="C21" s="232">
        <v>11284629</v>
      </c>
      <c r="D21" s="232">
        <v>1020822</v>
      </c>
      <c r="E21" s="121">
        <v>429562872</v>
      </c>
      <c r="F21" s="121">
        <v>4174847</v>
      </c>
      <c r="G21" s="121">
        <v>1565562</v>
      </c>
      <c r="H21" s="121">
        <v>410998</v>
      </c>
      <c r="I21" s="121">
        <v>346907</v>
      </c>
      <c r="J21" s="121">
        <v>79074</v>
      </c>
    </row>
    <row r="22" spans="1:10" x14ac:dyDescent="0.15">
      <c r="A22" s="236" t="s">
        <v>139</v>
      </c>
      <c r="B22" s="237">
        <v>37091443</v>
      </c>
      <c r="C22" s="232">
        <v>3553669</v>
      </c>
      <c r="D22" s="232">
        <v>592845</v>
      </c>
      <c r="E22" s="121">
        <v>31847408</v>
      </c>
      <c r="F22" s="121">
        <v>623328</v>
      </c>
      <c r="G22" s="121">
        <v>277657</v>
      </c>
      <c r="H22" s="121">
        <v>174710</v>
      </c>
      <c r="I22" s="121">
        <v>44028</v>
      </c>
      <c r="J22" s="121">
        <v>1322</v>
      </c>
    </row>
    <row r="23" spans="1:10" x14ac:dyDescent="0.15">
      <c r="A23" s="236" t="s">
        <v>140</v>
      </c>
      <c r="B23" s="237">
        <v>416473962</v>
      </c>
      <c r="C23" s="232">
        <v>76847653</v>
      </c>
      <c r="D23" s="232">
        <v>9960237</v>
      </c>
      <c r="E23" s="121">
        <v>291221062</v>
      </c>
      <c r="F23" s="121">
        <v>18434293</v>
      </c>
      <c r="G23" s="121">
        <v>16832260</v>
      </c>
      <c r="H23" s="121">
        <v>2378957</v>
      </c>
      <c r="I23" s="121">
        <v>1823038</v>
      </c>
      <c r="J23" s="121">
        <v>1219029</v>
      </c>
    </row>
    <row r="24" spans="1:10" x14ac:dyDescent="0.15">
      <c r="A24" s="236" t="s">
        <v>141</v>
      </c>
      <c r="B24" s="237">
        <v>200538908</v>
      </c>
      <c r="C24" s="232">
        <v>21293476</v>
      </c>
      <c r="D24" s="232">
        <v>2201230</v>
      </c>
      <c r="E24" s="121">
        <v>175176904</v>
      </c>
      <c r="F24" s="121">
        <v>1177502</v>
      </c>
      <c r="G24" s="121">
        <v>597186</v>
      </c>
      <c r="H24" s="121">
        <v>249273</v>
      </c>
      <c r="I24" s="121">
        <v>0</v>
      </c>
      <c r="J24" s="121">
        <v>55918</v>
      </c>
    </row>
    <row r="25" spans="1:10" x14ac:dyDescent="0.15">
      <c r="A25" s="238" t="s">
        <v>130</v>
      </c>
      <c r="B25" s="248">
        <v>14393476129</v>
      </c>
      <c r="C25" s="249">
        <v>1408400882</v>
      </c>
      <c r="D25" s="249">
        <v>402131317</v>
      </c>
      <c r="E25" s="250">
        <v>11246074863</v>
      </c>
      <c r="F25" s="250">
        <v>665359941</v>
      </c>
      <c r="G25" s="251">
        <v>499099629</v>
      </c>
      <c r="H25" s="252">
        <v>58387776</v>
      </c>
      <c r="I25" s="252">
        <v>115619023</v>
      </c>
      <c r="J25" s="252">
        <v>91204228</v>
      </c>
    </row>
    <row r="26" spans="1:10" x14ac:dyDescent="0.15">
      <c r="A26" s="253" t="s">
        <v>142</v>
      </c>
      <c r="B26" s="254">
        <v>1447581414</v>
      </c>
      <c r="C26" s="255">
        <v>548157580</v>
      </c>
      <c r="D26" s="255">
        <v>-4704327</v>
      </c>
      <c r="E26" s="256">
        <v>834805997</v>
      </c>
      <c r="F26" s="256">
        <v>52114545</v>
      </c>
      <c r="G26" s="256">
        <v>12349381</v>
      </c>
      <c r="H26" s="256">
        <v>2346580</v>
      </c>
      <c r="I26" s="256">
        <v>4805321</v>
      </c>
      <c r="J26" s="256">
        <v>-417627</v>
      </c>
    </row>
    <row r="27" spans="1:10" x14ac:dyDescent="0.15">
      <c r="A27" s="253" t="s">
        <v>236</v>
      </c>
      <c r="B27" s="254">
        <v>2068925468</v>
      </c>
      <c r="C27" s="255">
        <v>646298710</v>
      </c>
      <c r="D27" s="255">
        <v>7457140</v>
      </c>
      <c r="E27" s="256">
        <v>1301203963</v>
      </c>
      <c r="F27" s="256">
        <v>71726339</v>
      </c>
      <c r="G27" s="256">
        <v>29778827</v>
      </c>
      <c r="H27" s="256">
        <v>4974811</v>
      </c>
      <c r="I27" s="256">
        <v>6628359</v>
      </c>
      <c r="J27" s="256">
        <v>857319</v>
      </c>
    </row>
    <row r="28" spans="1:10" x14ac:dyDescent="0.15">
      <c r="A28" s="257"/>
      <c r="B28" s="119"/>
      <c r="C28" s="119"/>
      <c r="D28" s="119"/>
      <c r="E28" s="119"/>
      <c r="F28" s="119"/>
      <c r="G28" s="257"/>
      <c r="H28" s="126"/>
      <c r="I28" s="119"/>
      <c r="J28" s="119"/>
    </row>
    <row r="29" spans="1:10" x14ac:dyDescent="0.15">
      <c r="A29" s="10" t="s">
        <v>150</v>
      </c>
    </row>
    <row r="30" spans="1:10" x14ac:dyDescent="0.15">
      <c r="A30" s="6" t="s">
        <v>232</v>
      </c>
    </row>
    <row r="31" spans="1:10" x14ac:dyDescent="0.15">
      <c r="A31" s="6" t="s">
        <v>233</v>
      </c>
    </row>
  </sheetData>
  <mergeCells count="2">
    <mergeCell ref="C2:D2"/>
    <mergeCell ref="E2:J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A1:P29"/>
  <sheetViews>
    <sheetView workbookViewId="0"/>
  </sheetViews>
  <sheetFormatPr baseColWidth="10" defaultColWidth="11.42578125" defaultRowHeight="9" x14ac:dyDescent="0.15"/>
  <cols>
    <col min="1" max="1" width="28.140625" style="6" customWidth="1"/>
    <col min="2" max="2" width="15.85546875" style="6" customWidth="1"/>
    <col min="3" max="6" width="10.7109375" style="6" customWidth="1"/>
    <col min="7" max="7" width="15" style="6" customWidth="1"/>
    <col min="8" max="8" width="12" style="6" customWidth="1"/>
    <col min="9" max="9" width="10.7109375" style="6" customWidth="1"/>
    <col min="10" max="10" width="10.7109375" style="40" customWidth="1"/>
    <col min="11" max="14" width="10.7109375" style="6" customWidth="1"/>
    <col min="15" max="15" width="15.140625" style="6" customWidth="1"/>
    <col min="16" max="20" width="10.7109375" style="6" customWidth="1"/>
    <col min="21" max="16384" width="11.42578125" style="6"/>
  </cols>
  <sheetData>
    <row r="1" spans="1:16" ht="15" x14ac:dyDescent="0.25">
      <c r="A1" s="228" t="s">
        <v>182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</row>
    <row r="2" spans="1:16" ht="11.25" customHeight="1" x14ac:dyDescent="0.25">
      <c r="A2" s="228" t="s">
        <v>213</v>
      </c>
      <c r="B2" s="291" t="s">
        <v>27</v>
      </c>
      <c r="C2" s="292"/>
      <c r="D2" s="292"/>
      <c r="E2" s="292"/>
      <c r="F2" s="293"/>
      <c r="G2" s="288" t="s">
        <v>234</v>
      </c>
      <c r="H2" s="289"/>
      <c r="I2" s="289"/>
      <c r="J2" s="289"/>
      <c r="K2" s="290"/>
      <c r="L2" s="288" t="s">
        <v>235</v>
      </c>
      <c r="M2" s="289"/>
      <c r="N2" s="289"/>
      <c r="O2" s="289"/>
      <c r="P2" s="290"/>
    </row>
    <row r="3" spans="1:16" ht="18" x14ac:dyDescent="0.15">
      <c r="A3" s="119"/>
      <c r="B3" s="259" t="s">
        <v>30</v>
      </c>
      <c r="C3" s="259" t="s">
        <v>43</v>
      </c>
      <c r="D3" s="259" t="s">
        <v>16</v>
      </c>
      <c r="E3" s="259" t="s">
        <v>44</v>
      </c>
      <c r="F3" s="259" t="s">
        <v>45</v>
      </c>
      <c r="G3" s="229" t="s">
        <v>30</v>
      </c>
      <c r="H3" s="229" t="s">
        <v>43</v>
      </c>
      <c r="I3" s="229" t="s">
        <v>16</v>
      </c>
      <c r="J3" s="229" t="s">
        <v>44</v>
      </c>
      <c r="K3" s="229" t="s">
        <v>45</v>
      </c>
      <c r="L3" s="229" t="s">
        <v>30</v>
      </c>
      <c r="M3" s="229" t="s">
        <v>43</v>
      </c>
      <c r="N3" s="229" t="s">
        <v>16</v>
      </c>
      <c r="O3" s="229" t="s">
        <v>44</v>
      </c>
      <c r="P3" s="229" t="s">
        <v>45</v>
      </c>
    </row>
    <row r="4" spans="1:16" x14ac:dyDescent="0.15">
      <c r="A4" s="109" t="s">
        <v>121</v>
      </c>
      <c r="B4" s="260"/>
      <c r="C4" s="260"/>
      <c r="D4" s="260"/>
      <c r="E4" s="260"/>
      <c r="F4" s="261"/>
      <c r="G4" s="119"/>
      <c r="H4" s="119"/>
      <c r="I4" s="119"/>
      <c r="J4" s="119"/>
      <c r="K4" s="119"/>
      <c r="L4" s="235"/>
      <c r="M4" s="235"/>
      <c r="N4" s="235"/>
      <c r="O4" s="235"/>
      <c r="P4" s="164"/>
    </row>
    <row r="5" spans="1:16" x14ac:dyDescent="0.15">
      <c r="A5" s="110" t="s">
        <v>122</v>
      </c>
      <c r="B5" s="262">
        <v>10484071278</v>
      </c>
      <c r="C5" s="262">
        <v>73267859</v>
      </c>
      <c r="D5" s="262">
        <v>5590986753</v>
      </c>
      <c r="E5" s="262">
        <v>212716255</v>
      </c>
      <c r="F5" s="262">
        <v>4607100412</v>
      </c>
      <c r="G5" s="121">
        <v>345112433</v>
      </c>
      <c r="H5" s="121">
        <v>0</v>
      </c>
      <c r="I5" s="121">
        <v>288563499</v>
      </c>
      <c r="J5" s="121">
        <v>13162374</v>
      </c>
      <c r="K5" s="121">
        <v>43386560</v>
      </c>
      <c r="L5" s="121">
        <v>345739964</v>
      </c>
      <c r="M5" s="121">
        <v>125062</v>
      </c>
      <c r="N5" s="121">
        <v>145902173</v>
      </c>
      <c r="O5" s="121">
        <v>61440402</v>
      </c>
      <c r="P5" s="121">
        <v>138272327</v>
      </c>
    </row>
    <row r="6" spans="1:16" x14ac:dyDescent="0.15">
      <c r="A6" s="110" t="s">
        <v>123</v>
      </c>
      <c r="B6" s="262">
        <v>46238789</v>
      </c>
      <c r="C6" s="262">
        <v>842421</v>
      </c>
      <c r="D6" s="262">
        <v>48623427</v>
      </c>
      <c r="E6" s="262">
        <v>-3341571</v>
      </c>
      <c r="F6" s="262">
        <v>114512</v>
      </c>
      <c r="G6" s="121">
        <v>-2584880</v>
      </c>
      <c r="H6" s="121">
        <v>0</v>
      </c>
      <c r="I6" s="121">
        <v>-2681469</v>
      </c>
      <c r="J6" s="121">
        <v>66873</v>
      </c>
      <c r="K6" s="121">
        <v>29716</v>
      </c>
      <c r="L6" s="121">
        <v>-3236749</v>
      </c>
      <c r="M6" s="121">
        <v>0</v>
      </c>
      <c r="N6" s="121">
        <v>-3438088</v>
      </c>
      <c r="O6" s="121">
        <v>53927</v>
      </c>
      <c r="P6" s="121">
        <v>147413</v>
      </c>
    </row>
    <row r="7" spans="1:16" x14ac:dyDescent="0.15">
      <c r="A7" s="110" t="s">
        <v>124</v>
      </c>
      <c r="B7" s="262">
        <v>26855988</v>
      </c>
      <c r="C7" s="262">
        <v>0</v>
      </c>
      <c r="D7" s="262">
        <v>26164833</v>
      </c>
      <c r="E7" s="262">
        <v>-145606</v>
      </c>
      <c r="F7" s="262">
        <v>836760</v>
      </c>
      <c r="G7" s="121">
        <v>44456</v>
      </c>
      <c r="H7" s="164">
        <v>0</v>
      </c>
      <c r="I7" s="121">
        <v>44456</v>
      </c>
      <c r="J7" s="121">
        <v>0</v>
      </c>
      <c r="K7" s="164">
        <v>0</v>
      </c>
      <c r="L7" s="121">
        <v>1106212</v>
      </c>
      <c r="M7" s="164">
        <v>0</v>
      </c>
      <c r="N7" s="121">
        <v>263862</v>
      </c>
      <c r="O7" s="121">
        <v>0</v>
      </c>
      <c r="P7" s="121">
        <v>842350</v>
      </c>
    </row>
    <row r="8" spans="1:16" x14ac:dyDescent="0.15">
      <c r="A8" s="110" t="s">
        <v>125</v>
      </c>
      <c r="B8" s="262">
        <v>507642104</v>
      </c>
      <c r="C8" s="262">
        <v>2917196</v>
      </c>
      <c r="D8" s="262">
        <v>46494158</v>
      </c>
      <c r="E8" s="262">
        <v>584751</v>
      </c>
      <c r="F8" s="262">
        <v>457645999</v>
      </c>
      <c r="G8" s="121">
        <v>9695728</v>
      </c>
      <c r="H8" s="121">
        <v>0</v>
      </c>
      <c r="I8" s="121">
        <v>4381327</v>
      </c>
      <c r="J8" s="121">
        <v>35094</v>
      </c>
      <c r="K8" s="121">
        <v>5279308</v>
      </c>
      <c r="L8" s="121">
        <v>15572425</v>
      </c>
      <c r="M8" s="121">
        <v>19500</v>
      </c>
      <c r="N8" s="121">
        <v>13082274</v>
      </c>
      <c r="O8" s="121">
        <v>13628</v>
      </c>
      <c r="P8" s="121">
        <v>2457023</v>
      </c>
    </row>
    <row r="9" spans="1:16" x14ac:dyDescent="0.15">
      <c r="A9" s="110" t="s">
        <v>126</v>
      </c>
      <c r="B9" s="262">
        <v>496731117</v>
      </c>
      <c r="C9" s="262">
        <v>125566</v>
      </c>
      <c r="D9" s="262">
        <v>154621253</v>
      </c>
      <c r="E9" s="262">
        <v>165853</v>
      </c>
      <c r="F9" s="262">
        <v>341818445</v>
      </c>
      <c r="G9" s="121">
        <v>943669</v>
      </c>
      <c r="H9" s="164">
        <v>0</v>
      </c>
      <c r="I9" s="121">
        <v>364445</v>
      </c>
      <c r="J9" s="121">
        <v>612</v>
      </c>
      <c r="K9" s="121">
        <v>578612</v>
      </c>
      <c r="L9" s="121">
        <v>1865572</v>
      </c>
      <c r="M9" s="164">
        <v>0</v>
      </c>
      <c r="N9" s="121">
        <v>427063</v>
      </c>
      <c r="O9" s="121">
        <v>75537</v>
      </c>
      <c r="P9" s="121">
        <v>1362972</v>
      </c>
    </row>
    <row r="10" spans="1:16" x14ac:dyDescent="0.15">
      <c r="A10" s="110" t="s">
        <v>127</v>
      </c>
      <c r="B10" s="262">
        <v>315055503</v>
      </c>
      <c r="C10" s="262">
        <v>2377497</v>
      </c>
      <c r="D10" s="262">
        <v>134936301</v>
      </c>
      <c r="E10" s="262">
        <v>539542</v>
      </c>
      <c r="F10" s="262">
        <v>177202163</v>
      </c>
      <c r="G10" s="121">
        <v>1882056</v>
      </c>
      <c r="H10" s="164">
        <v>0</v>
      </c>
      <c r="I10" s="121">
        <v>1783523</v>
      </c>
      <c r="J10" s="121">
        <v>64610</v>
      </c>
      <c r="K10" s="121">
        <v>33923</v>
      </c>
      <c r="L10" s="121">
        <v>357725</v>
      </c>
      <c r="M10" s="121">
        <v>0</v>
      </c>
      <c r="N10" s="121">
        <v>186374</v>
      </c>
      <c r="O10" s="121">
        <v>29319</v>
      </c>
      <c r="P10" s="121">
        <v>142032</v>
      </c>
    </row>
    <row r="11" spans="1:16" x14ac:dyDescent="0.15">
      <c r="A11" s="110" t="s">
        <v>128</v>
      </c>
      <c r="B11" s="262">
        <v>35021007</v>
      </c>
      <c r="C11" s="262">
        <v>419151</v>
      </c>
      <c r="D11" s="262">
        <v>15791344</v>
      </c>
      <c r="E11" s="262">
        <v>499891</v>
      </c>
      <c r="F11" s="262">
        <v>18310621</v>
      </c>
      <c r="G11" s="121">
        <v>703299</v>
      </c>
      <c r="H11" s="121">
        <v>0</v>
      </c>
      <c r="I11" s="121">
        <v>424377</v>
      </c>
      <c r="J11" s="121">
        <v>14765</v>
      </c>
      <c r="K11" s="121">
        <v>264157</v>
      </c>
      <c r="L11" s="121">
        <v>279839</v>
      </c>
      <c r="M11" s="121">
        <v>0</v>
      </c>
      <c r="N11" s="121">
        <v>80879</v>
      </c>
      <c r="O11" s="121">
        <v>63362</v>
      </c>
      <c r="P11" s="121">
        <v>135598</v>
      </c>
    </row>
    <row r="12" spans="1:16" x14ac:dyDescent="0.15">
      <c r="A12" s="110" t="s">
        <v>129</v>
      </c>
      <c r="B12" s="262">
        <v>165891167</v>
      </c>
      <c r="C12" s="262">
        <v>-154108</v>
      </c>
      <c r="D12" s="262">
        <v>25972347</v>
      </c>
      <c r="E12" s="262">
        <v>433889</v>
      </c>
      <c r="F12" s="262">
        <v>139639039</v>
      </c>
      <c r="G12" s="121">
        <v>242074</v>
      </c>
      <c r="H12" s="164">
        <v>0</v>
      </c>
      <c r="I12" s="121">
        <v>25420</v>
      </c>
      <c r="J12" s="121">
        <v>164993</v>
      </c>
      <c r="K12" s="121">
        <v>51661</v>
      </c>
      <c r="L12" s="121">
        <v>-249337</v>
      </c>
      <c r="M12" s="164">
        <v>0</v>
      </c>
      <c r="N12" s="121">
        <v>-347742</v>
      </c>
      <c r="O12" s="121">
        <v>0</v>
      </c>
      <c r="P12" s="121">
        <v>98405</v>
      </c>
    </row>
    <row r="13" spans="1:16" x14ac:dyDescent="0.15">
      <c r="A13" s="111" t="s">
        <v>130</v>
      </c>
      <c r="B13" s="263">
        <v>12077506952</v>
      </c>
      <c r="C13" s="263">
        <v>79795582</v>
      </c>
      <c r="D13" s="263">
        <v>6043590415</v>
      </c>
      <c r="E13" s="263">
        <v>211453004</v>
      </c>
      <c r="F13" s="263">
        <v>5742667951</v>
      </c>
      <c r="G13" s="163">
        <v>356038835</v>
      </c>
      <c r="H13" s="163">
        <v>0</v>
      </c>
      <c r="I13" s="163">
        <v>292905577</v>
      </c>
      <c r="J13" s="163">
        <v>13509321</v>
      </c>
      <c r="K13" s="163">
        <v>49623937</v>
      </c>
      <c r="L13" s="163">
        <v>361435650</v>
      </c>
      <c r="M13" s="163">
        <v>144562</v>
      </c>
      <c r="N13" s="163">
        <v>156156796</v>
      </c>
      <c r="O13" s="163">
        <v>61676174</v>
      </c>
      <c r="P13" s="163">
        <v>143458118</v>
      </c>
    </row>
    <row r="14" spans="1:16" x14ac:dyDescent="0.15">
      <c r="A14" s="112" t="s">
        <v>131</v>
      </c>
      <c r="B14" s="261"/>
      <c r="C14" s="264"/>
      <c r="D14" s="264"/>
      <c r="E14" s="264"/>
      <c r="F14" s="261"/>
      <c r="G14" s="164"/>
      <c r="H14" s="165"/>
      <c r="I14" s="165"/>
      <c r="J14" s="165"/>
      <c r="K14" s="164"/>
      <c r="L14" s="166"/>
      <c r="M14" s="166"/>
      <c r="N14" s="166"/>
      <c r="O14" s="166"/>
      <c r="P14" s="164"/>
    </row>
    <row r="15" spans="1:16" x14ac:dyDescent="0.15">
      <c r="A15" s="110" t="s">
        <v>132</v>
      </c>
      <c r="B15" s="262">
        <v>5704716075</v>
      </c>
      <c r="C15" s="262">
        <v>50505816</v>
      </c>
      <c r="D15" s="262">
        <v>3173536234</v>
      </c>
      <c r="E15" s="262">
        <v>83500466</v>
      </c>
      <c r="F15" s="262">
        <v>2397173559</v>
      </c>
      <c r="G15" s="121">
        <v>145534752</v>
      </c>
      <c r="H15" s="121">
        <v>0</v>
      </c>
      <c r="I15" s="121">
        <v>119143384</v>
      </c>
      <c r="J15" s="121">
        <v>6949600</v>
      </c>
      <c r="K15" s="121">
        <v>19441768</v>
      </c>
      <c r="L15" s="121">
        <v>155152395</v>
      </c>
      <c r="M15" s="121">
        <v>1080</v>
      </c>
      <c r="N15" s="121">
        <v>55214477</v>
      </c>
      <c r="O15" s="121">
        <v>39628640</v>
      </c>
      <c r="P15" s="121">
        <v>60308197</v>
      </c>
    </row>
    <row r="16" spans="1:16" x14ac:dyDescent="0.15">
      <c r="A16" s="110" t="s">
        <v>133</v>
      </c>
      <c r="B16" s="262">
        <v>37528902</v>
      </c>
      <c r="C16" s="262">
        <v>375193</v>
      </c>
      <c r="D16" s="262">
        <v>36597037</v>
      </c>
      <c r="E16" s="262">
        <v>-162341</v>
      </c>
      <c r="F16" s="262">
        <v>719013</v>
      </c>
      <c r="G16" s="121">
        <v>649555</v>
      </c>
      <c r="H16" s="121">
        <v>0</v>
      </c>
      <c r="I16" s="121">
        <v>303433</v>
      </c>
      <c r="J16" s="121">
        <v>9800</v>
      </c>
      <c r="K16" s="121">
        <v>336322</v>
      </c>
      <c r="L16" s="121">
        <v>215433</v>
      </c>
      <c r="M16" s="121">
        <v>0</v>
      </c>
      <c r="N16" s="121">
        <v>68251</v>
      </c>
      <c r="O16" s="121">
        <v>-621705</v>
      </c>
      <c r="P16" s="121">
        <v>768887</v>
      </c>
    </row>
    <row r="17" spans="1:16" x14ac:dyDescent="0.15">
      <c r="A17" s="110" t="s">
        <v>134</v>
      </c>
      <c r="B17" s="262">
        <v>1645798900</v>
      </c>
      <c r="C17" s="262">
        <v>6690287</v>
      </c>
      <c r="D17" s="262">
        <v>1084868622</v>
      </c>
      <c r="E17" s="262">
        <v>18685108</v>
      </c>
      <c r="F17" s="262">
        <v>535554882</v>
      </c>
      <c r="G17" s="121">
        <v>44072995</v>
      </c>
      <c r="H17" s="121">
        <v>0</v>
      </c>
      <c r="I17" s="121">
        <v>38675046</v>
      </c>
      <c r="J17" s="121">
        <v>1327743</v>
      </c>
      <c r="K17" s="121">
        <v>4070207</v>
      </c>
      <c r="L17" s="121">
        <v>44464957</v>
      </c>
      <c r="M17" s="121">
        <v>0</v>
      </c>
      <c r="N17" s="121">
        <v>17415759</v>
      </c>
      <c r="O17" s="121">
        <v>4293538</v>
      </c>
      <c r="P17" s="121">
        <v>22755661</v>
      </c>
    </row>
    <row r="18" spans="1:16" x14ac:dyDescent="0.15">
      <c r="A18" s="110" t="s">
        <v>135</v>
      </c>
      <c r="B18" s="262">
        <v>73609584</v>
      </c>
      <c r="C18" s="262">
        <v>279415</v>
      </c>
      <c r="D18" s="262">
        <v>22164114</v>
      </c>
      <c r="E18" s="262">
        <v>854738</v>
      </c>
      <c r="F18" s="262">
        <v>50311318</v>
      </c>
      <c r="G18" s="121">
        <v>1202358</v>
      </c>
      <c r="H18" s="164">
        <v>0</v>
      </c>
      <c r="I18" s="121">
        <v>694280</v>
      </c>
      <c r="J18" s="121">
        <v>156854</v>
      </c>
      <c r="K18" s="121">
        <v>351224</v>
      </c>
      <c r="L18" s="121">
        <v>2351353</v>
      </c>
      <c r="M18" s="121">
        <v>-3160</v>
      </c>
      <c r="N18" s="121">
        <v>833760</v>
      </c>
      <c r="O18" s="121">
        <v>504521</v>
      </c>
      <c r="P18" s="121">
        <v>1016232</v>
      </c>
    </row>
    <row r="19" spans="1:16" x14ac:dyDescent="0.15">
      <c r="A19" s="110" t="s">
        <v>136</v>
      </c>
      <c r="B19" s="262">
        <v>2651014564</v>
      </c>
      <c r="C19" s="262">
        <v>11921228</v>
      </c>
      <c r="D19" s="262">
        <v>1166330983</v>
      </c>
      <c r="E19" s="262">
        <v>93607067</v>
      </c>
      <c r="F19" s="262">
        <v>1379155286</v>
      </c>
      <c r="G19" s="121">
        <v>111282196</v>
      </c>
      <c r="H19" s="121">
        <v>0</v>
      </c>
      <c r="I19" s="121">
        <v>87372713</v>
      </c>
      <c r="J19" s="121">
        <v>4160924</v>
      </c>
      <c r="K19" s="121">
        <v>19748559</v>
      </c>
      <c r="L19" s="121">
        <v>133449657</v>
      </c>
      <c r="M19" s="121">
        <v>65244</v>
      </c>
      <c r="N19" s="121">
        <v>70187193</v>
      </c>
      <c r="O19" s="121">
        <v>14958349</v>
      </c>
      <c r="P19" s="121">
        <v>48238871</v>
      </c>
    </row>
    <row r="20" spans="1:16" x14ac:dyDescent="0.15">
      <c r="A20" s="110" t="s">
        <v>137</v>
      </c>
      <c r="B20" s="262">
        <v>202224685</v>
      </c>
      <c r="C20" s="262">
        <v>464876</v>
      </c>
      <c r="D20" s="262">
        <v>56747291</v>
      </c>
      <c r="E20" s="262">
        <v>800318</v>
      </c>
      <c r="F20" s="262">
        <v>144212199</v>
      </c>
      <c r="G20" s="121">
        <v>1551112</v>
      </c>
      <c r="H20" s="164">
        <v>0</v>
      </c>
      <c r="I20" s="121">
        <v>1287745</v>
      </c>
      <c r="J20" s="121">
        <v>6</v>
      </c>
      <c r="K20" s="121">
        <v>263361</v>
      </c>
      <c r="L20" s="121">
        <v>1023207</v>
      </c>
      <c r="M20" s="121">
        <v>0</v>
      </c>
      <c r="N20" s="121">
        <v>301737</v>
      </c>
      <c r="O20" s="121">
        <v>400661</v>
      </c>
      <c r="P20" s="121">
        <v>320809</v>
      </c>
    </row>
    <row r="21" spans="1:16" x14ac:dyDescent="0.15">
      <c r="A21" s="110" t="s">
        <v>138</v>
      </c>
      <c r="B21" s="262">
        <v>429562872</v>
      </c>
      <c r="C21" s="262">
        <v>935967</v>
      </c>
      <c r="D21" s="262">
        <v>85136656</v>
      </c>
      <c r="E21" s="262">
        <v>1141501</v>
      </c>
      <c r="F21" s="262">
        <v>342348748</v>
      </c>
      <c r="G21" s="121">
        <v>1633026</v>
      </c>
      <c r="H21" s="121">
        <v>0</v>
      </c>
      <c r="I21" s="121">
        <v>1272325</v>
      </c>
      <c r="J21" s="121">
        <v>75182</v>
      </c>
      <c r="K21" s="121">
        <v>285520</v>
      </c>
      <c r="L21" s="121">
        <v>2541821</v>
      </c>
      <c r="M21" s="121">
        <v>0</v>
      </c>
      <c r="N21" s="121">
        <v>941609</v>
      </c>
      <c r="O21" s="121">
        <v>791676</v>
      </c>
      <c r="P21" s="121">
        <v>808536</v>
      </c>
    </row>
    <row r="22" spans="1:16" x14ac:dyDescent="0.15">
      <c r="A22" s="110" t="s">
        <v>139</v>
      </c>
      <c r="B22" s="262">
        <v>31847408</v>
      </c>
      <c r="C22" s="262">
        <v>27952</v>
      </c>
      <c r="D22" s="262">
        <v>23921894</v>
      </c>
      <c r="E22" s="262">
        <v>412930</v>
      </c>
      <c r="F22" s="262">
        <v>7484632</v>
      </c>
      <c r="G22" s="121">
        <v>441633</v>
      </c>
      <c r="H22" s="164">
        <v>0</v>
      </c>
      <c r="I22" s="121">
        <v>129258</v>
      </c>
      <c r="J22" s="121">
        <v>78290</v>
      </c>
      <c r="K22" s="121">
        <v>234085</v>
      </c>
      <c r="L22" s="121">
        <v>181695</v>
      </c>
      <c r="M22" s="121">
        <v>0</v>
      </c>
      <c r="N22" s="121">
        <v>53362</v>
      </c>
      <c r="O22" s="121">
        <v>29444</v>
      </c>
      <c r="P22" s="121">
        <v>98889</v>
      </c>
    </row>
    <row r="23" spans="1:16" x14ac:dyDescent="0.15">
      <c r="A23" s="110" t="s">
        <v>140</v>
      </c>
      <c r="B23" s="262">
        <v>291221062</v>
      </c>
      <c r="C23" s="262">
        <v>2943843</v>
      </c>
      <c r="D23" s="262">
        <v>177697824</v>
      </c>
      <c r="E23" s="262">
        <v>1625652</v>
      </c>
      <c r="F23" s="262">
        <v>108953743</v>
      </c>
      <c r="G23" s="121">
        <v>11825011</v>
      </c>
      <c r="H23" s="121">
        <v>0</v>
      </c>
      <c r="I23" s="121">
        <v>10999250</v>
      </c>
      <c r="J23" s="121">
        <v>80838</v>
      </c>
      <c r="K23" s="121">
        <v>744923</v>
      </c>
      <c r="L23" s="121">
        <v>6609282</v>
      </c>
      <c r="M23" s="121">
        <v>12034</v>
      </c>
      <c r="N23" s="121">
        <v>4267503</v>
      </c>
      <c r="O23" s="121">
        <v>246130</v>
      </c>
      <c r="P23" s="121">
        <v>2083616</v>
      </c>
    </row>
    <row r="24" spans="1:16" x14ac:dyDescent="0.15">
      <c r="A24" s="110" t="s">
        <v>141</v>
      </c>
      <c r="B24" s="262">
        <v>175176904</v>
      </c>
      <c r="C24" s="262">
        <v>104895</v>
      </c>
      <c r="D24" s="262">
        <v>46411271</v>
      </c>
      <c r="E24" s="262">
        <v>1189155</v>
      </c>
      <c r="F24" s="262">
        <v>127471583</v>
      </c>
      <c r="G24" s="121">
        <v>411329</v>
      </c>
      <c r="H24" s="164">
        <v>0</v>
      </c>
      <c r="I24" s="121">
        <v>106888</v>
      </c>
      <c r="J24" s="121">
        <v>288403</v>
      </c>
      <c r="K24" s="121">
        <v>16038</v>
      </c>
      <c r="L24" s="121">
        <v>766173</v>
      </c>
      <c r="M24" s="164">
        <v>0</v>
      </c>
      <c r="N24" s="121">
        <v>639884</v>
      </c>
      <c r="O24" s="121">
        <v>2605</v>
      </c>
      <c r="P24" s="121">
        <v>123684</v>
      </c>
    </row>
    <row r="25" spans="1:16" x14ac:dyDescent="0.15">
      <c r="A25" s="111" t="s">
        <v>130</v>
      </c>
      <c r="B25" s="263">
        <f>SUM(B15:B24)</f>
        <v>11242700956</v>
      </c>
      <c r="C25" s="263">
        <f t="shared" ref="C25:F25" si="0">SUM(C15:C24)</f>
        <v>74249472</v>
      </c>
      <c r="D25" s="263">
        <f t="shared" si="0"/>
        <v>5873411926</v>
      </c>
      <c r="E25" s="263">
        <f t="shared" si="0"/>
        <v>201654594</v>
      </c>
      <c r="F25" s="263">
        <f t="shared" si="0"/>
        <v>5093384963</v>
      </c>
      <c r="G25" s="163">
        <v>318603967</v>
      </c>
      <c r="H25" s="163">
        <v>0</v>
      </c>
      <c r="I25" s="163">
        <v>259984321</v>
      </c>
      <c r="J25" s="163">
        <v>13127640</v>
      </c>
      <c r="K25" s="163">
        <v>45492006</v>
      </c>
      <c r="L25" s="163">
        <v>346755974</v>
      </c>
      <c r="M25" s="163">
        <v>75198</v>
      </c>
      <c r="N25" s="163">
        <v>149923534</v>
      </c>
      <c r="O25" s="163">
        <v>60233858</v>
      </c>
      <c r="P25" s="163">
        <v>136523383</v>
      </c>
    </row>
    <row r="26" spans="1:16" x14ac:dyDescent="0.15">
      <c r="A26" s="113" t="s">
        <v>142</v>
      </c>
      <c r="B26" s="263">
        <v>834805997</v>
      </c>
      <c r="C26" s="263">
        <v>5546110</v>
      </c>
      <c r="D26" s="263">
        <v>170178490</v>
      </c>
      <c r="E26" s="263">
        <v>9798410</v>
      </c>
      <c r="F26" s="263">
        <v>649282986</v>
      </c>
      <c r="G26" s="163">
        <v>37434869</v>
      </c>
      <c r="H26" s="163">
        <v>0</v>
      </c>
      <c r="I26" s="163">
        <v>32921256</v>
      </c>
      <c r="J26" s="163">
        <v>381681</v>
      </c>
      <c r="K26" s="163">
        <v>4131931</v>
      </c>
      <c r="L26" s="163">
        <v>14679676</v>
      </c>
      <c r="M26" s="163">
        <v>69364</v>
      </c>
      <c r="N26" s="163">
        <v>6233261</v>
      </c>
      <c r="O26" s="163">
        <v>1442316</v>
      </c>
      <c r="P26" s="163">
        <v>6934735</v>
      </c>
    </row>
    <row r="27" spans="1:16" x14ac:dyDescent="0.15">
      <c r="A27" s="113" t="s">
        <v>236</v>
      </c>
      <c r="B27" s="263">
        <v>1301203963</v>
      </c>
      <c r="C27" s="263">
        <v>8594849</v>
      </c>
      <c r="D27" s="263">
        <v>394287585</v>
      </c>
      <c r="E27" s="263">
        <v>12613217</v>
      </c>
      <c r="F27" s="263">
        <v>885708312</v>
      </c>
      <c r="G27" s="163">
        <v>49671208</v>
      </c>
      <c r="H27" s="163">
        <v>0</v>
      </c>
      <c r="I27" s="163">
        <v>44027394</v>
      </c>
      <c r="J27" s="163">
        <v>750922</v>
      </c>
      <c r="K27" s="163">
        <v>4892893</v>
      </c>
      <c r="L27" s="163">
        <v>22055131</v>
      </c>
      <c r="M27" s="163">
        <v>81398</v>
      </c>
      <c r="N27" s="163">
        <v>11140648</v>
      </c>
      <c r="O27" s="163">
        <v>1691051</v>
      </c>
      <c r="P27" s="163">
        <v>9142034</v>
      </c>
    </row>
    <row r="29" spans="1:16" ht="12" customHeight="1" x14ac:dyDescent="0.15">
      <c r="A29" s="10" t="s">
        <v>150</v>
      </c>
    </row>
  </sheetData>
  <mergeCells count="3">
    <mergeCell ref="B2:F2"/>
    <mergeCell ref="G2:K2"/>
    <mergeCell ref="L2:P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</sheetPr>
  <dimension ref="A1:H84"/>
  <sheetViews>
    <sheetView workbookViewId="0"/>
  </sheetViews>
  <sheetFormatPr baseColWidth="10" defaultColWidth="11.42578125" defaultRowHeight="9" x14ac:dyDescent="0.15"/>
  <cols>
    <col min="1" max="1" width="28.140625" style="6" customWidth="1"/>
    <col min="2" max="2" width="16" style="6" customWidth="1"/>
    <col min="3" max="3" width="15.5703125" style="6" customWidth="1"/>
    <col min="4" max="4" width="16.5703125" style="6" customWidth="1"/>
    <col min="5" max="5" width="10.7109375" style="6" customWidth="1"/>
    <col min="6" max="6" width="10.7109375" style="40" customWidth="1"/>
    <col min="7" max="8" width="10.7109375" style="6" customWidth="1"/>
    <col min="9" max="16384" width="11.42578125" style="6"/>
  </cols>
  <sheetData>
    <row r="1" spans="1:8" ht="15" x14ac:dyDescent="0.25">
      <c r="A1" s="228" t="s">
        <v>183</v>
      </c>
      <c r="B1" s="119"/>
      <c r="C1" s="119"/>
      <c r="D1" s="119"/>
      <c r="E1" s="119"/>
      <c r="F1" s="119"/>
      <c r="G1" s="119"/>
      <c r="H1" s="119"/>
    </row>
    <row r="2" spans="1:8" ht="11.25" x14ac:dyDescent="0.2">
      <c r="A2" s="194" t="s">
        <v>69</v>
      </c>
      <c r="B2" s="119"/>
      <c r="C2" s="119"/>
      <c r="D2" s="119"/>
      <c r="E2" s="119"/>
      <c r="F2" s="119"/>
      <c r="G2" s="119"/>
      <c r="H2" s="119"/>
    </row>
    <row r="3" spans="1:8" x14ac:dyDescent="0.15">
      <c r="A3" s="127" t="s">
        <v>26</v>
      </c>
      <c r="B3" s="229" t="s">
        <v>30</v>
      </c>
      <c r="C3" s="265" t="s">
        <v>43</v>
      </c>
      <c r="D3" s="229" t="s">
        <v>16</v>
      </c>
      <c r="E3" s="229" t="s">
        <v>44</v>
      </c>
      <c r="F3" s="229" t="s">
        <v>45</v>
      </c>
      <c r="G3" s="119"/>
      <c r="H3" s="119"/>
    </row>
    <row r="4" spans="1:8" x14ac:dyDescent="0.15">
      <c r="A4" s="230" t="s">
        <v>121</v>
      </c>
      <c r="B4" s="234"/>
      <c r="C4" s="234"/>
      <c r="D4" s="234"/>
      <c r="E4" s="234"/>
      <c r="F4" s="164"/>
      <c r="G4" s="119"/>
      <c r="H4" s="119"/>
    </row>
    <row r="5" spans="1:8" x14ac:dyDescent="0.15">
      <c r="A5" s="236" t="s">
        <v>122</v>
      </c>
      <c r="B5" s="121">
        <v>1464261507</v>
      </c>
      <c r="C5" s="121">
        <v>49576482</v>
      </c>
      <c r="D5" s="121">
        <v>377010324</v>
      </c>
      <c r="E5" s="121">
        <v>52642822</v>
      </c>
      <c r="F5" s="121">
        <v>985031878</v>
      </c>
      <c r="G5" s="119"/>
      <c r="H5" s="119"/>
    </row>
    <row r="6" spans="1:8" x14ac:dyDescent="0.15">
      <c r="A6" s="236" t="s">
        <v>123</v>
      </c>
      <c r="B6" s="121">
        <v>-362626</v>
      </c>
      <c r="C6" s="121">
        <v>-43115</v>
      </c>
      <c r="D6" s="121">
        <v>-537446</v>
      </c>
      <c r="E6" s="121">
        <v>-104323</v>
      </c>
      <c r="F6" s="121">
        <v>322258</v>
      </c>
      <c r="G6" s="119"/>
      <c r="H6" s="119"/>
    </row>
    <row r="7" spans="1:8" x14ac:dyDescent="0.15">
      <c r="A7" s="236" t="s">
        <v>124</v>
      </c>
      <c r="B7" s="121">
        <v>3945426</v>
      </c>
      <c r="C7" s="121">
        <v>0</v>
      </c>
      <c r="D7" s="121">
        <v>3941509</v>
      </c>
      <c r="E7" s="121">
        <v>0</v>
      </c>
      <c r="F7" s="121">
        <v>3917</v>
      </c>
      <c r="G7" s="119"/>
      <c r="H7" s="119"/>
    </row>
    <row r="8" spans="1:8" x14ac:dyDescent="0.15">
      <c r="A8" s="236" t="s">
        <v>125</v>
      </c>
      <c r="B8" s="121">
        <v>45321699</v>
      </c>
      <c r="C8" s="121">
        <v>2096983</v>
      </c>
      <c r="D8" s="121">
        <v>3779012</v>
      </c>
      <c r="E8" s="121">
        <v>57919</v>
      </c>
      <c r="F8" s="121">
        <v>39387785</v>
      </c>
      <c r="G8" s="119"/>
      <c r="H8" s="119"/>
    </row>
    <row r="9" spans="1:8" x14ac:dyDescent="0.15">
      <c r="A9" s="236" t="s">
        <v>126</v>
      </c>
      <c r="B9" s="121">
        <v>79659080</v>
      </c>
      <c r="C9" s="121">
        <v>69107</v>
      </c>
      <c r="D9" s="121">
        <v>8662797</v>
      </c>
      <c r="E9" s="121">
        <v>88119</v>
      </c>
      <c r="F9" s="121">
        <v>70839057</v>
      </c>
      <c r="G9" s="119"/>
      <c r="H9" s="119"/>
    </row>
    <row r="10" spans="1:8" x14ac:dyDescent="0.15">
      <c r="A10" s="236" t="s">
        <v>127</v>
      </c>
      <c r="B10" s="121">
        <v>38421758</v>
      </c>
      <c r="C10" s="121">
        <v>2290461</v>
      </c>
      <c r="D10" s="121">
        <v>3829486</v>
      </c>
      <c r="E10" s="121">
        <v>55415</v>
      </c>
      <c r="F10" s="121">
        <v>32246396</v>
      </c>
      <c r="G10" s="119"/>
      <c r="H10" s="119"/>
    </row>
    <row r="11" spans="1:8" x14ac:dyDescent="0.15">
      <c r="A11" s="236" t="s">
        <v>128</v>
      </c>
      <c r="B11" s="121">
        <v>4167338</v>
      </c>
      <c r="C11" s="121">
        <v>243545</v>
      </c>
      <c r="D11" s="121">
        <v>1798229</v>
      </c>
      <c r="E11" s="121">
        <v>123075</v>
      </c>
      <c r="F11" s="121">
        <v>2002489</v>
      </c>
      <c r="G11" s="119"/>
      <c r="H11" s="119"/>
    </row>
    <row r="12" spans="1:8" x14ac:dyDescent="0.15">
      <c r="A12" s="236" t="s">
        <v>129</v>
      </c>
      <c r="B12" s="121">
        <v>34976166</v>
      </c>
      <c r="C12" s="121">
        <v>66983</v>
      </c>
      <c r="D12" s="121">
        <v>1707264</v>
      </c>
      <c r="E12" s="121">
        <v>216</v>
      </c>
      <c r="F12" s="121">
        <v>33201703</v>
      </c>
      <c r="G12" s="119"/>
      <c r="H12" s="119"/>
    </row>
    <row r="13" spans="1:8" x14ac:dyDescent="0.15">
      <c r="A13" s="238" t="s">
        <v>130</v>
      </c>
      <c r="B13" s="163">
        <v>1670390348</v>
      </c>
      <c r="C13" s="163">
        <v>54300446</v>
      </c>
      <c r="D13" s="163">
        <v>400191174</v>
      </c>
      <c r="E13" s="163">
        <v>52863244</v>
      </c>
      <c r="F13" s="163">
        <v>1163035484</v>
      </c>
      <c r="G13" s="119"/>
      <c r="H13" s="119"/>
    </row>
    <row r="14" spans="1:8" x14ac:dyDescent="0.15">
      <c r="A14" s="241" t="s">
        <v>131</v>
      </c>
      <c r="B14" s="164"/>
      <c r="C14" s="165"/>
      <c r="D14" s="165"/>
      <c r="E14" s="165"/>
      <c r="F14" s="164"/>
      <c r="G14" s="119"/>
      <c r="H14" s="119"/>
    </row>
    <row r="15" spans="1:8" x14ac:dyDescent="0.15">
      <c r="A15" s="236" t="s">
        <v>132</v>
      </c>
      <c r="B15" s="121">
        <v>880801356</v>
      </c>
      <c r="C15" s="121">
        <v>37058019</v>
      </c>
      <c r="D15" s="121">
        <v>198157766</v>
      </c>
      <c r="E15" s="121">
        <v>33167416</v>
      </c>
      <c r="F15" s="121">
        <v>612418155</v>
      </c>
      <c r="G15" s="119"/>
      <c r="H15" s="119"/>
    </row>
    <row r="16" spans="1:8" x14ac:dyDescent="0.15">
      <c r="A16" s="236" t="s">
        <v>133</v>
      </c>
      <c r="B16" s="121">
        <v>2039753</v>
      </c>
      <c r="C16" s="121">
        <v>46741</v>
      </c>
      <c r="D16" s="121">
        <v>1812547</v>
      </c>
      <c r="E16" s="121">
        <v>-602369</v>
      </c>
      <c r="F16" s="121">
        <v>782834</v>
      </c>
      <c r="G16" s="119"/>
      <c r="H16" s="119"/>
    </row>
    <row r="17" spans="1:8" x14ac:dyDescent="0.15">
      <c r="A17" s="236" t="s">
        <v>134</v>
      </c>
      <c r="B17" s="121">
        <v>160069046</v>
      </c>
      <c r="C17" s="121">
        <v>4039179</v>
      </c>
      <c r="D17" s="121">
        <v>47126389</v>
      </c>
      <c r="E17" s="121">
        <v>3608495</v>
      </c>
      <c r="F17" s="121">
        <v>105294982</v>
      </c>
      <c r="G17" s="119"/>
      <c r="H17" s="119"/>
    </row>
    <row r="18" spans="1:8" x14ac:dyDescent="0.15">
      <c r="A18" s="236" t="s">
        <v>135</v>
      </c>
      <c r="B18" s="121">
        <v>13777073</v>
      </c>
      <c r="C18" s="121">
        <v>230509</v>
      </c>
      <c r="D18" s="121">
        <v>3421767</v>
      </c>
      <c r="E18" s="121">
        <v>458332</v>
      </c>
      <c r="F18" s="121">
        <v>9666465</v>
      </c>
      <c r="G18" s="119"/>
      <c r="H18" s="119"/>
    </row>
    <row r="19" spans="1:8" x14ac:dyDescent="0.15">
      <c r="A19" s="236" t="s">
        <v>136</v>
      </c>
      <c r="B19" s="121">
        <v>257482936</v>
      </c>
      <c r="C19" s="121">
        <v>5887206</v>
      </c>
      <c r="D19" s="121">
        <v>78752878</v>
      </c>
      <c r="E19" s="121">
        <v>13130994</v>
      </c>
      <c r="F19" s="121">
        <v>159711858</v>
      </c>
      <c r="G19" s="119"/>
      <c r="H19" s="119"/>
    </row>
    <row r="20" spans="1:8" x14ac:dyDescent="0.15">
      <c r="A20" s="236" t="s">
        <v>137</v>
      </c>
      <c r="B20" s="121">
        <v>37451385</v>
      </c>
      <c r="C20" s="121">
        <v>451641</v>
      </c>
      <c r="D20" s="121">
        <v>11879225</v>
      </c>
      <c r="E20" s="121">
        <v>126332</v>
      </c>
      <c r="F20" s="121">
        <v>24994186</v>
      </c>
      <c r="G20" s="119"/>
      <c r="H20" s="119"/>
    </row>
    <row r="21" spans="1:8" x14ac:dyDescent="0.15">
      <c r="A21" s="236" t="s">
        <v>138</v>
      </c>
      <c r="B21" s="121">
        <v>71631427</v>
      </c>
      <c r="C21" s="121">
        <v>645276</v>
      </c>
      <c r="D21" s="121">
        <v>3605418</v>
      </c>
      <c r="E21" s="121">
        <v>862776</v>
      </c>
      <c r="F21" s="121">
        <v>66517957</v>
      </c>
      <c r="G21" s="119"/>
      <c r="H21" s="119"/>
    </row>
    <row r="22" spans="1:8" x14ac:dyDescent="0.15">
      <c r="A22" s="236" t="s">
        <v>139</v>
      </c>
      <c r="B22" s="121">
        <v>3386597</v>
      </c>
      <c r="C22" s="121">
        <v>18720</v>
      </c>
      <c r="D22" s="121">
        <v>2071882</v>
      </c>
      <c r="E22" s="121">
        <v>27909</v>
      </c>
      <c r="F22" s="121">
        <v>1268086</v>
      </c>
      <c r="G22" s="119"/>
      <c r="H22" s="119"/>
    </row>
    <row r="23" spans="1:8" x14ac:dyDescent="0.15">
      <c r="A23" s="236" t="s">
        <v>140</v>
      </c>
      <c r="B23" s="121">
        <v>36799825</v>
      </c>
      <c r="C23" s="121">
        <v>1701113</v>
      </c>
      <c r="D23" s="121">
        <v>12720606</v>
      </c>
      <c r="E23" s="121">
        <v>262534</v>
      </c>
      <c r="F23" s="121">
        <v>22115572</v>
      </c>
      <c r="G23" s="119"/>
      <c r="H23" s="119"/>
    </row>
    <row r="24" spans="1:8" x14ac:dyDescent="0.15">
      <c r="A24" s="236" t="s">
        <v>141</v>
      </c>
      <c r="B24" s="121">
        <v>26490514</v>
      </c>
      <c r="C24" s="121">
        <v>115556</v>
      </c>
      <c r="D24" s="121">
        <v>3385861</v>
      </c>
      <c r="E24" s="121">
        <v>28842</v>
      </c>
      <c r="F24" s="121">
        <v>22960254</v>
      </c>
      <c r="G24" s="119"/>
      <c r="H24" s="119"/>
    </row>
    <row r="25" spans="1:8" x14ac:dyDescent="0.15">
      <c r="A25" s="238" t="s">
        <v>130</v>
      </c>
      <c r="B25" s="163">
        <v>1525172674</v>
      </c>
      <c r="C25" s="163">
        <v>50193960</v>
      </c>
      <c r="D25" s="163">
        <v>362934339</v>
      </c>
      <c r="E25" s="163">
        <v>51071263</v>
      </c>
      <c r="F25" s="163">
        <v>1060973112</v>
      </c>
      <c r="G25" s="119"/>
      <c r="H25" s="119"/>
    </row>
    <row r="26" spans="1:8" x14ac:dyDescent="0.15">
      <c r="A26" s="253" t="s">
        <v>142</v>
      </c>
      <c r="B26" s="163">
        <v>180460436</v>
      </c>
      <c r="C26" s="163">
        <v>4106486</v>
      </c>
      <c r="D26" s="163">
        <v>37256835</v>
      </c>
      <c r="E26" s="163">
        <v>1791981</v>
      </c>
      <c r="F26" s="163">
        <v>137305134</v>
      </c>
      <c r="G26" s="119"/>
      <c r="H26" s="119"/>
    </row>
    <row r="27" spans="1:8" x14ac:dyDescent="0.15">
      <c r="A27" s="253" t="s">
        <v>236</v>
      </c>
      <c r="B27" s="163">
        <v>243750775</v>
      </c>
      <c r="C27" s="163">
        <v>5923156</v>
      </c>
      <c r="D27" s="163">
        <v>53363302</v>
      </c>
      <c r="E27" s="163">
        <v>2083357</v>
      </c>
      <c r="F27" s="163">
        <v>182380960</v>
      </c>
      <c r="G27" s="119"/>
      <c r="H27" s="119"/>
    </row>
    <row r="28" spans="1:8" x14ac:dyDescent="0.15">
      <c r="A28" s="257"/>
      <c r="B28" s="119"/>
      <c r="C28" s="119"/>
      <c r="D28" s="119"/>
      <c r="E28" s="119"/>
      <c r="F28" s="119"/>
      <c r="G28" s="119"/>
      <c r="H28" s="119"/>
    </row>
    <row r="29" spans="1:8" x14ac:dyDescent="0.15">
      <c r="A29" s="119"/>
      <c r="B29" s="119"/>
      <c r="C29" s="119"/>
      <c r="D29" s="119"/>
      <c r="E29" s="119"/>
      <c r="F29" s="119"/>
      <c r="G29" s="119"/>
      <c r="H29" s="119"/>
    </row>
    <row r="30" spans="1:8" x14ac:dyDescent="0.15">
      <c r="A30" s="127" t="s">
        <v>17</v>
      </c>
      <c r="B30" s="229" t="s">
        <v>30</v>
      </c>
      <c r="C30" s="265" t="s">
        <v>43</v>
      </c>
      <c r="D30" s="229" t="s">
        <v>16</v>
      </c>
      <c r="E30" s="229" t="s">
        <v>44</v>
      </c>
      <c r="F30" s="229" t="s">
        <v>45</v>
      </c>
      <c r="G30" s="119"/>
      <c r="H30" s="119"/>
    </row>
    <row r="31" spans="1:8" x14ac:dyDescent="0.15">
      <c r="A31" s="230" t="s">
        <v>121</v>
      </c>
      <c r="B31" s="234"/>
      <c r="C31" s="266"/>
      <c r="D31" s="234"/>
      <c r="E31" s="234"/>
      <c r="F31" s="164"/>
      <c r="G31" s="119"/>
      <c r="H31" s="119"/>
    </row>
    <row r="32" spans="1:8" x14ac:dyDescent="0.15">
      <c r="A32" s="236" t="s">
        <v>122</v>
      </c>
      <c r="B32" s="121">
        <v>3647333431</v>
      </c>
      <c r="C32" s="121">
        <v>14285333</v>
      </c>
      <c r="D32" s="121">
        <v>1444117542</v>
      </c>
      <c r="E32" s="121">
        <v>116599756</v>
      </c>
      <c r="F32" s="121">
        <v>2072330801</v>
      </c>
      <c r="G32" s="119"/>
      <c r="H32" s="119"/>
    </row>
    <row r="33" spans="1:8" x14ac:dyDescent="0.15">
      <c r="A33" s="236" t="s">
        <v>123</v>
      </c>
      <c r="B33" s="121">
        <v>15480722</v>
      </c>
      <c r="C33" s="121">
        <v>59042</v>
      </c>
      <c r="D33" s="121">
        <v>17169222</v>
      </c>
      <c r="E33" s="121">
        <v>-2959385</v>
      </c>
      <c r="F33" s="121">
        <v>1211843</v>
      </c>
      <c r="G33" s="119"/>
      <c r="H33" s="119"/>
    </row>
    <row r="34" spans="1:8" x14ac:dyDescent="0.15">
      <c r="A34" s="236" t="s">
        <v>124</v>
      </c>
      <c r="B34" s="121">
        <v>5202625</v>
      </c>
      <c r="C34" s="121">
        <v>0</v>
      </c>
      <c r="D34" s="121">
        <v>3670060</v>
      </c>
      <c r="E34" s="121">
        <v>10003</v>
      </c>
      <c r="F34" s="121">
        <v>1522562</v>
      </c>
      <c r="G34" s="119"/>
      <c r="H34" s="119"/>
    </row>
    <row r="35" spans="1:8" x14ac:dyDescent="0.15">
      <c r="A35" s="236" t="s">
        <v>125</v>
      </c>
      <c r="B35" s="121">
        <v>208120261</v>
      </c>
      <c r="C35" s="121">
        <v>655482</v>
      </c>
      <c r="D35" s="121">
        <v>14897130</v>
      </c>
      <c r="E35" s="121">
        <v>365120</v>
      </c>
      <c r="F35" s="121">
        <v>192202529</v>
      </c>
      <c r="G35" s="119"/>
      <c r="H35" s="119"/>
    </row>
    <row r="36" spans="1:8" x14ac:dyDescent="0.15">
      <c r="A36" s="236" t="s">
        <v>126</v>
      </c>
      <c r="B36" s="121">
        <v>181934107</v>
      </c>
      <c r="C36" s="121">
        <v>56016</v>
      </c>
      <c r="D36" s="121">
        <v>31824561</v>
      </c>
      <c r="E36" s="121">
        <v>75682</v>
      </c>
      <c r="F36" s="121">
        <v>149977848</v>
      </c>
      <c r="G36" s="119"/>
      <c r="H36" s="119"/>
    </row>
    <row r="37" spans="1:8" x14ac:dyDescent="0.15">
      <c r="A37" s="236" t="s">
        <v>127</v>
      </c>
      <c r="B37" s="121">
        <v>96426170</v>
      </c>
      <c r="C37" s="121">
        <v>87757</v>
      </c>
      <c r="D37" s="121">
        <v>27591864</v>
      </c>
      <c r="E37" s="121">
        <v>437790</v>
      </c>
      <c r="F37" s="121">
        <v>68308759</v>
      </c>
      <c r="G37" s="119"/>
      <c r="H37" s="119"/>
    </row>
    <row r="38" spans="1:8" x14ac:dyDescent="0.15">
      <c r="A38" s="236" t="s">
        <v>128</v>
      </c>
      <c r="B38" s="121">
        <v>8603392</v>
      </c>
      <c r="C38" s="121">
        <v>175606</v>
      </c>
      <c r="D38" s="121">
        <v>3355338</v>
      </c>
      <c r="E38" s="121">
        <v>269655</v>
      </c>
      <c r="F38" s="121">
        <v>4802793</v>
      </c>
      <c r="G38" s="119"/>
      <c r="H38" s="119"/>
    </row>
    <row r="39" spans="1:8" x14ac:dyDescent="0.15">
      <c r="A39" s="236" t="s">
        <v>129</v>
      </c>
      <c r="B39" s="121">
        <v>72163083</v>
      </c>
      <c r="C39" s="121">
        <v>338</v>
      </c>
      <c r="D39" s="121">
        <v>5490668</v>
      </c>
      <c r="E39" s="121">
        <v>175301</v>
      </c>
      <c r="F39" s="121">
        <v>66496776</v>
      </c>
      <c r="G39" s="119"/>
      <c r="H39" s="119"/>
    </row>
    <row r="40" spans="1:8" x14ac:dyDescent="0.15">
      <c r="A40" s="238" t="s">
        <v>130</v>
      </c>
      <c r="B40" s="163">
        <v>4235263793</v>
      </c>
      <c r="C40" s="163">
        <v>15319574</v>
      </c>
      <c r="D40" s="163">
        <v>1548116386</v>
      </c>
      <c r="E40" s="163">
        <v>114973921</v>
      </c>
      <c r="F40" s="163">
        <v>2556853912</v>
      </c>
      <c r="G40" s="119"/>
      <c r="H40" s="119"/>
    </row>
    <row r="41" spans="1:8" x14ac:dyDescent="0.15">
      <c r="A41" s="241" t="s">
        <v>131</v>
      </c>
      <c r="B41" s="164"/>
      <c r="C41" s="163"/>
      <c r="D41" s="165"/>
      <c r="E41" s="165"/>
      <c r="F41" s="164"/>
      <c r="G41" s="119"/>
      <c r="H41" s="119"/>
    </row>
    <row r="42" spans="1:8" x14ac:dyDescent="0.15">
      <c r="A42" s="236" t="s">
        <v>132</v>
      </c>
      <c r="B42" s="121">
        <v>1937399943</v>
      </c>
      <c r="C42" s="121">
        <v>8205265</v>
      </c>
      <c r="D42" s="121">
        <v>767854345</v>
      </c>
      <c r="E42" s="121">
        <v>54675882</v>
      </c>
      <c r="F42" s="121">
        <v>1106664451</v>
      </c>
      <c r="G42" s="119"/>
      <c r="H42" s="119"/>
    </row>
    <row r="43" spans="1:8" x14ac:dyDescent="0.15">
      <c r="A43" s="236" t="s">
        <v>133</v>
      </c>
      <c r="B43" s="121">
        <v>35820083</v>
      </c>
      <c r="C43" s="121">
        <v>-48244</v>
      </c>
      <c r="D43" s="121">
        <v>36839856</v>
      </c>
      <c r="E43" s="121">
        <v>-295168</v>
      </c>
      <c r="F43" s="121">
        <v>-676361</v>
      </c>
      <c r="G43" s="119"/>
      <c r="H43" s="119"/>
    </row>
    <row r="44" spans="1:8" x14ac:dyDescent="0.15">
      <c r="A44" s="236" t="s">
        <v>134</v>
      </c>
      <c r="B44" s="121">
        <v>776411167</v>
      </c>
      <c r="C44" s="121">
        <v>1522235</v>
      </c>
      <c r="D44" s="121">
        <v>541011988</v>
      </c>
      <c r="E44" s="121">
        <v>9253738</v>
      </c>
      <c r="F44" s="121">
        <v>224623207</v>
      </c>
      <c r="G44" s="119"/>
      <c r="H44" s="119"/>
    </row>
    <row r="45" spans="1:8" x14ac:dyDescent="0.15">
      <c r="A45" s="236" t="s">
        <v>135</v>
      </c>
      <c r="B45" s="121">
        <v>27578565</v>
      </c>
      <c r="C45" s="121">
        <v>19751</v>
      </c>
      <c r="D45" s="121">
        <v>4106902</v>
      </c>
      <c r="E45" s="121">
        <v>592575</v>
      </c>
      <c r="F45" s="121">
        <v>22859337</v>
      </c>
      <c r="G45" s="119"/>
      <c r="H45" s="119"/>
    </row>
    <row r="46" spans="1:8" x14ac:dyDescent="0.15">
      <c r="A46" s="236" t="s">
        <v>136</v>
      </c>
      <c r="B46" s="121">
        <v>979240399</v>
      </c>
      <c r="C46" s="121">
        <v>4212787</v>
      </c>
      <c r="D46" s="121">
        <v>330161234</v>
      </c>
      <c r="E46" s="121">
        <v>43890707</v>
      </c>
      <c r="F46" s="121">
        <v>600975672</v>
      </c>
      <c r="G46" s="119"/>
      <c r="H46" s="119"/>
    </row>
    <row r="47" spans="1:8" x14ac:dyDescent="0.15">
      <c r="A47" s="236" t="s">
        <v>137</v>
      </c>
      <c r="B47" s="121">
        <v>71900793</v>
      </c>
      <c r="C47" s="121">
        <v>12972</v>
      </c>
      <c r="D47" s="121">
        <v>4834329</v>
      </c>
      <c r="E47" s="121">
        <v>711352</v>
      </c>
      <c r="F47" s="121">
        <v>66342139</v>
      </c>
      <c r="G47" s="119"/>
      <c r="H47" s="119"/>
    </row>
    <row r="48" spans="1:8" x14ac:dyDescent="0.15">
      <c r="A48" s="236" t="s">
        <v>138</v>
      </c>
      <c r="B48" s="121">
        <v>170648337</v>
      </c>
      <c r="C48" s="121">
        <v>108992</v>
      </c>
      <c r="D48" s="121">
        <v>19810124</v>
      </c>
      <c r="E48" s="121">
        <v>561083</v>
      </c>
      <c r="F48" s="121">
        <v>150168138</v>
      </c>
      <c r="G48" s="119"/>
      <c r="H48" s="119"/>
    </row>
    <row r="49" spans="1:8" x14ac:dyDescent="0.15">
      <c r="A49" s="236" t="s">
        <v>139</v>
      </c>
      <c r="B49" s="121">
        <v>13188756</v>
      </c>
      <c r="C49" s="121">
        <v>9109</v>
      </c>
      <c r="D49" s="121">
        <v>11564463</v>
      </c>
      <c r="E49" s="121">
        <v>210575</v>
      </c>
      <c r="F49" s="121">
        <v>1404609</v>
      </c>
      <c r="G49" s="119"/>
      <c r="H49" s="119"/>
    </row>
    <row r="50" spans="1:8" x14ac:dyDescent="0.15">
      <c r="A50" s="236" t="s">
        <v>140</v>
      </c>
      <c r="B50" s="121">
        <v>90368077</v>
      </c>
      <c r="C50" s="121">
        <v>970360</v>
      </c>
      <c r="D50" s="121">
        <v>43125726</v>
      </c>
      <c r="E50" s="121">
        <v>708538</v>
      </c>
      <c r="F50" s="121">
        <v>45563453</v>
      </c>
      <c r="G50" s="119"/>
      <c r="H50" s="119"/>
    </row>
    <row r="51" spans="1:8" x14ac:dyDescent="0.15">
      <c r="A51" s="236" t="s">
        <v>141</v>
      </c>
      <c r="B51" s="121">
        <v>66323079</v>
      </c>
      <c r="C51" s="121">
        <v>-10661</v>
      </c>
      <c r="D51" s="121">
        <v>9189827</v>
      </c>
      <c r="E51" s="121">
        <v>1024656</v>
      </c>
      <c r="F51" s="121">
        <v>56119257</v>
      </c>
      <c r="G51" s="119"/>
      <c r="H51" s="119"/>
    </row>
    <row r="52" spans="1:8" x14ac:dyDescent="0.15">
      <c r="A52" s="238" t="s">
        <v>130</v>
      </c>
      <c r="B52" s="163">
        <v>4168879200</v>
      </c>
      <c r="C52" s="163">
        <v>15002566</v>
      </c>
      <c r="D52" s="163">
        <v>1768498793</v>
      </c>
      <c r="E52" s="163">
        <v>111333939</v>
      </c>
      <c r="F52" s="163">
        <v>2274043902</v>
      </c>
      <c r="G52" s="119"/>
      <c r="H52" s="119"/>
    </row>
    <row r="53" spans="1:8" x14ac:dyDescent="0.15">
      <c r="A53" s="253" t="s">
        <v>142</v>
      </c>
      <c r="B53" s="163">
        <v>49949944</v>
      </c>
      <c r="C53" s="163">
        <v>317008</v>
      </c>
      <c r="D53" s="163">
        <v>-220382407</v>
      </c>
      <c r="E53" s="163">
        <v>3639981</v>
      </c>
      <c r="F53" s="163">
        <v>266375361</v>
      </c>
      <c r="G53" s="119"/>
      <c r="H53" s="119"/>
    </row>
    <row r="54" spans="1:8" x14ac:dyDescent="0.15">
      <c r="A54" s="253" t="s">
        <v>236</v>
      </c>
      <c r="B54" s="163">
        <v>206641100</v>
      </c>
      <c r="C54" s="163">
        <v>1276707</v>
      </c>
      <c r="D54" s="163">
        <v>-168066854</v>
      </c>
      <c r="E54" s="163">
        <v>5373176</v>
      </c>
      <c r="F54" s="163">
        <v>368058071</v>
      </c>
      <c r="G54" s="119"/>
      <c r="H54" s="119"/>
    </row>
    <row r="55" spans="1:8" x14ac:dyDescent="0.15">
      <c r="A55" s="119"/>
      <c r="B55" s="119"/>
      <c r="C55" s="119"/>
      <c r="D55" s="119"/>
      <c r="E55" s="119"/>
      <c r="F55" s="119"/>
      <c r="G55" s="119"/>
      <c r="H55" s="119"/>
    </row>
    <row r="56" spans="1:8" x14ac:dyDescent="0.15">
      <c r="A56" s="119"/>
      <c r="B56" s="119"/>
      <c r="C56" s="119"/>
      <c r="D56" s="119"/>
      <c r="E56" s="119"/>
      <c r="F56" s="119"/>
      <c r="G56" s="119"/>
      <c r="H56" s="119"/>
    </row>
    <row r="57" spans="1:8" x14ac:dyDescent="0.15">
      <c r="A57" s="127" t="s">
        <v>18</v>
      </c>
      <c r="B57" s="229" t="s">
        <v>30</v>
      </c>
      <c r="C57" s="229" t="s">
        <v>43</v>
      </c>
      <c r="D57" s="229" t="s">
        <v>16</v>
      </c>
      <c r="E57" s="229" t="s">
        <v>44</v>
      </c>
      <c r="F57" s="229" t="s">
        <v>45</v>
      </c>
      <c r="G57" s="119"/>
      <c r="H57" s="119"/>
    </row>
    <row r="58" spans="1:8" x14ac:dyDescent="0.15">
      <c r="A58" s="230" t="s">
        <v>121</v>
      </c>
      <c r="B58" s="235"/>
      <c r="C58" s="235"/>
      <c r="D58" s="235"/>
      <c r="E58" s="235"/>
      <c r="F58" s="164"/>
      <c r="G58" s="119"/>
      <c r="H58" s="119"/>
    </row>
    <row r="59" spans="1:8" x14ac:dyDescent="0.15">
      <c r="A59" s="236" t="s">
        <v>122</v>
      </c>
      <c r="B59" s="121">
        <v>6063328736</v>
      </c>
      <c r="C59" s="121">
        <v>9531106</v>
      </c>
      <c r="D59" s="121">
        <v>4204324558</v>
      </c>
      <c r="E59" s="121">
        <v>118076453</v>
      </c>
      <c r="F59" s="121">
        <v>1731396619</v>
      </c>
      <c r="G59" s="119"/>
      <c r="H59" s="119"/>
    </row>
    <row r="60" spans="1:8" x14ac:dyDescent="0.15">
      <c r="A60" s="236" t="s">
        <v>123</v>
      </c>
      <c r="B60" s="121">
        <v>25299064</v>
      </c>
      <c r="C60" s="164">
        <v>826494</v>
      </c>
      <c r="D60" s="121">
        <v>25872094</v>
      </c>
      <c r="E60" s="121">
        <v>-157063</v>
      </c>
      <c r="F60" s="121">
        <v>-1242460</v>
      </c>
      <c r="G60" s="119"/>
      <c r="H60" s="119"/>
    </row>
    <row r="61" spans="1:8" x14ac:dyDescent="0.15">
      <c r="A61" s="236" t="s">
        <v>124</v>
      </c>
      <c r="B61" s="121">
        <v>18858604</v>
      </c>
      <c r="C61" s="164">
        <v>0</v>
      </c>
      <c r="D61" s="121">
        <v>18861582</v>
      </c>
      <c r="E61" s="121">
        <v>-155609</v>
      </c>
      <c r="F61" s="121">
        <v>152631</v>
      </c>
      <c r="G61" s="119"/>
      <c r="H61" s="119"/>
    </row>
    <row r="62" spans="1:8" x14ac:dyDescent="0.15">
      <c r="A62" s="236" t="s">
        <v>125</v>
      </c>
      <c r="B62" s="121">
        <v>279468297</v>
      </c>
      <c r="C62" s="121">
        <v>184231</v>
      </c>
      <c r="D62" s="121">
        <v>45281616</v>
      </c>
      <c r="E62" s="121">
        <v>210434</v>
      </c>
      <c r="F62" s="121">
        <v>233792016</v>
      </c>
      <c r="G62" s="119"/>
      <c r="H62" s="119"/>
    </row>
    <row r="63" spans="1:8" x14ac:dyDescent="0.15">
      <c r="A63" s="236" t="s">
        <v>126</v>
      </c>
      <c r="B63" s="121">
        <v>237947170</v>
      </c>
      <c r="C63" s="121">
        <v>443</v>
      </c>
      <c r="D63" s="121">
        <v>114925404</v>
      </c>
      <c r="E63" s="121">
        <v>78200</v>
      </c>
      <c r="F63" s="121">
        <v>122943123</v>
      </c>
      <c r="G63" s="119"/>
      <c r="H63" s="119"/>
    </row>
    <row r="64" spans="1:8" x14ac:dyDescent="0.15">
      <c r="A64" s="236" t="s">
        <v>127</v>
      </c>
      <c r="B64" s="121">
        <v>182447355</v>
      </c>
      <c r="C64" s="121">
        <v>-721</v>
      </c>
      <c r="D64" s="121">
        <v>105484848</v>
      </c>
      <c r="E64" s="121">
        <v>140266</v>
      </c>
      <c r="F64" s="121">
        <v>76822963</v>
      </c>
      <c r="G64" s="119"/>
      <c r="H64" s="119"/>
    </row>
    <row r="65" spans="1:8" x14ac:dyDescent="0.15">
      <c r="A65" s="236" t="s">
        <v>128</v>
      </c>
      <c r="B65" s="121">
        <v>23233415</v>
      </c>
      <c r="C65" s="164">
        <v>0</v>
      </c>
      <c r="D65" s="121">
        <v>11143034</v>
      </c>
      <c r="E65" s="121">
        <v>185288</v>
      </c>
      <c r="F65" s="121">
        <v>11905093</v>
      </c>
      <c r="G65" s="119"/>
      <c r="H65" s="119"/>
    </row>
    <row r="66" spans="1:8" x14ac:dyDescent="0.15">
      <c r="A66" s="236" t="s">
        <v>129</v>
      </c>
      <c r="B66" s="121">
        <v>58744654</v>
      </c>
      <c r="C66" s="164">
        <v>-221429</v>
      </c>
      <c r="D66" s="121">
        <v>18452093</v>
      </c>
      <c r="E66" s="121">
        <v>423365</v>
      </c>
      <c r="F66" s="121">
        <v>40090625</v>
      </c>
      <c r="G66" s="119"/>
      <c r="H66" s="119"/>
    </row>
    <row r="67" spans="1:8" x14ac:dyDescent="0.15">
      <c r="A67" s="238" t="s">
        <v>130</v>
      </c>
      <c r="B67" s="163">
        <v>6889327297</v>
      </c>
      <c r="C67" s="163">
        <v>10320124</v>
      </c>
      <c r="D67" s="163">
        <v>4544345228</v>
      </c>
      <c r="E67" s="163">
        <v>118801335</v>
      </c>
      <c r="F67" s="163">
        <v>2215860610</v>
      </c>
      <c r="G67" s="119"/>
      <c r="H67" s="119"/>
    </row>
    <row r="68" spans="1:8" x14ac:dyDescent="0.15">
      <c r="A68" s="241" t="s">
        <v>131</v>
      </c>
      <c r="B68" s="166"/>
      <c r="C68" s="166"/>
      <c r="D68" s="166"/>
      <c r="E68" s="166"/>
      <c r="F68" s="164"/>
      <c r="G68" s="119"/>
      <c r="H68" s="119"/>
    </row>
    <row r="69" spans="1:8" x14ac:dyDescent="0.15">
      <c r="A69" s="236" t="s">
        <v>132</v>
      </c>
      <c r="B69" s="121">
        <v>3187201923</v>
      </c>
      <c r="C69" s="121">
        <v>5243612</v>
      </c>
      <c r="D69" s="121">
        <v>2381881984</v>
      </c>
      <c r="E69" s="121">
        <v>42235408</v>
      </c>
      <c r="F69" s="121">
        <v>757840919</v>
      </c>
      <c r="G69" s="119"/>
      <c r="H69" s="119"/>
    </row>
    <row r="70" spans="1:8" x14ac:dyDescent="0.15">
      <c r="A70" s="236" t="s">
        <v>133</v>
      </c>
      <c r="B70" s="121">
        <v>534053</v>
      </c>
      <c r="C70" s="121">
        <v>376696</v>
      </c>
      <c r="D70" s="121">
        <v>-1683683</v>
      </c>
      <c r="E70" s="121">
        <v>123291</v>
      </c>
      <c r="F70" s="121">
        <v>1717750</v>
      </c>
      <c r="G70" s="119"/>
      <c r="H70" s="119"/>
    </row>
    <row r="71" spans="1:8" x14ac:dyDescent="0.15">
      <c r="A71" s="236" t="s">
        <v>134</v>
      </c>
      <c r="B71" s="121">
        <v>797856640</v>
      </c>
      <c r="C71" s="121">
        <v>1128873</v>
      </c>
      <c r="D71" s="121">
        <v>552821050</v>
      </c>
      <c r="E71" s="121">
        <v>11444156</v>
      </c>
      <c r="F71" s="121">
        <v>232462561</v>
      </c>
      <c r="G71" s="119"/>
      <c r="H71" s="119"/>
    </row>
    <row r="72" spans="1:8" x14ac:dyDescent="0.15">
      <c r="A72" s="236" t="s">
        <v>135</v>
      </c>
      <c r="B72" s="121">
        <v>35807657</v>
      </c>
      <c r="C72" s="121">
        <v>25995</v>
      </c>
      <c r="D72" s="121">
        <v>16163485</v>
      </c>
      <c r="E72" s="121">
        <v>465205</v>
      </c>
      <c r="F72" s="121">
        <v>19152972</v>
      </c>
      <c r="G72" s="119"/>
      <c r="H72" s="119"/>
    </row>
    <row r="73" spans="1:8" x14ac:dyDescent="0.15">
      <c r="A73" s="236" t="s">
        <v>136</v>
      </c>
      <c r="B73" s="121">
        <v>1627154227</v>
      </c>
      <c r="C73" s="121">
        <v>1886479</v>
      </c>
      <c r="D73" s="121">
        <v>914976778</v>
      </c>
      <c r="E73" s="121">
        <v>55704638</v>
      </c>
      <c r="F73" s="121">
        <v>654586332</v>
      </c>
      <c r="G73" s="119"/>
      <c r="H73" s="119"/>
    </row>
    <row r="74" spans="1:8" x14ac:dyDescent="0.15">
      <c r="A74" s="236" t="s">
        <v>137</v>
      </c>
      <c r="B74" s="121">
        <v>95446825</v>
      </c>
      <c r="C74" s="121">
        <v>263</v>
      </c>
      <c r="D74" s="121">
        <v>41623218</v>
      </c>
      <c r="E74" s="121">
        <v>363300</v>
      </c>
      <c r="F74" s="121">
        <v>53460044</v>
      </c>
      <c r="G74" s="119"/>
      <c r="H74" s="119"/>
    </row>
    <row r="75" spans="1:8" x14ac:dyDescent="0.15">
      <c r="A75" s="236" t="s">
        <v>138</v>
      </c>
      <c r="B75" s="121">
        <v>191457956</v>
      </c>
      <c r="C75" s="121">
        <v>181699</v>
      </c>
      <c r="D75" s="121">
        <v>63935048</v>
      </c>
      <c r="E75" s="121">
        <v>584500</v>
      </c>
      <c r="F75" s="121">
        <v>126756709</v>
      </c>
      <c r="G75" s="119"/>
      <c r="H75" s="119"/>
    </row>
    <row r="76" spans="1:8" x14ac:dyDescent="0.15">
      <c r="A76" s="236" t="s">
        <v>139</v>
      </c>
      <c r="B76" s="121">
        <v>15895383</v>
      </c>
      <c r="C76" s="164">
        <v>122</v>
      </c>
      <c r="D76" s="121">
        <v>10468170</v>
      </c>
      <c r="E76" s="121">
        <v>282180</v>
      </c>
      <c r="F76" s="121">
        <v>5144911</v>
      </c>
      <c r="G76" s="119"/>
      <c r="H76" s="119"/>
    </row>
    <row r="77" spans="1:8" x14ac:dyDescent="0.15">
      <c r="A77" s="236" t="s">
        <v>140</v>
      </c>
      <c r="B77" s="121">
        <v>182487454</v>
      </c>
      <c r="C77" s="121">
        <v>284405</v>
      </c>
      <c r="D77" s="121">
        <v>137118245</v>
      </c>
      <c r="E77" s="121">
        <v>981547</v>
      </c>
      <c r="F77" s="121">
        <v>44103257</v>
      </c>
      <c r="G77" s="119"/>
      <c r="H77" s="119"/>
    </row>
    <row r="78" spans="1:8" x14ac:dyDescent="0.15">
      <c r="A78" s="236" t="s">
        <v>141</v>
      </c>
      <c r="B78" s="121">
        <v>83540812</v>
      </c>
      <c r="C78" s="164">
        <v>0</v>
      </c>
      <c r="D78" s="121">
        <v>34582354</v>
      </c>
      <c r="E78" s="121">
        <v>426664</v>
      </c>
      <c r="F78" s="121">
        <v>48531794</v>
      </c>
      <c r="G78" s="119"/>
      <c r="H78" s="119"/>
    </row>
    <row r="79" spans="1:8" x14ac:dyDescent="0.15">
      <c r="A79" s="238" t="s">
        <v>130</v>
      </c>
      <c r="B79" s="163">
        <v>6217382930</v>
      </c>
      <c r="C79" s="163">
        <v>9128144</v>
      </c>
      <c r="D79" s="163">
        <v>4151886649</v>
      </c>
      <c r="E79" s="163">
        <v>112610889</v>
      </c>
      <c r="F79" s="163">
        <v>1943757248</v>
      </c>
      <c r="G79" s="119"/>
      <c r="H79" s="119"/>
    </row>
    <row r="80" spans="1:8" x14ac:dyDescent="0.15">
      <c r="A80" s="253" t="s">
        <v>142</v>
      </c>
      <c r="B80" s="163">
        <v>656510161</v>
      </c>
      <c r="C80" s="163">
        <v>1191980</v>
      </c>
      <c r="D80" s="163">
        <v>392458579</v>
      </c>
      <c r="E80" s="163">
        <v>6190445</v>
      </c>
      <c r="F80" s="163">
        <v>256669157</v>
      </c>
      <c r="G80" s="119"/>
      <c r="H80" s="119"/>
    </row>
    <row r="81" spans="1:8" x14ac:dyDescent="0.15">
      <c r="A81" s="253" t="s">
        <v>236</v>
      </c>
      <c r="B81" s="163">
        <v>922538427</v>
      </c>
      <c r="C81" s="163">
        <v>1476385</v>
      </c>
      <c r="D81" s="163">
        <v>564159179</v>
      </c>
      <c r="E81" s="163">
        <v>7598656</v>
      </c>
      <c r="F81" s="163">
        <v>349304208</v>
      </c>
      <c r="G81" s="119"/>
      <c r="H81" s="119"/>
    </row>
    <row r="82" spans="1:8" x14ac:dyDescent="0.15">
      <c r="A82" s="257"/>
      <c r="B82" s="119"/>
      <c r="C82" s="119"/>
      <c r="D82" s="119"/>
      <c r="E82" s="119"/>
      <c r="F82" s="119"/>
      <c r="G82" s="119"/>
      <c r="H82" s="119"/>
    </row>
    <row r="83" spans="1:8" x14ac:dyDescent="0.15">
      <c r="A83" s="10" t="s">
        <v>150</v>
      </c>
      <c r="B83" s="119"/>
      <c r="C83" s="119"/>
      <c r="D83" s="119"/>
      <c r="E83" s="119"/>
      <c r="F83" s="119"/>
      <c r="G83" s="119"/>
      <c r="H83" s="119"/>
    </row>
    <row r="84" spans="1:8" x14ac:dyDescent="0.15">
      <c r="D84" s="1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72029e3f90be185975103c6656c1e0d5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8c64b4d9b2090c209a6fac195449e98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B8BEA2-8E75-4D50-B3DA-0ADB60BFC5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e1a09-09b8-4f8e-acab-709ddbbe867c"/>
    <ds:schemaRef ds:uri="4307cba7-3c38-434c-ac51-1549ebd2e4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1912D4-48D1-412D-A825-70032D4433EC}">
  <ds:schemaRefs>
    <ds:schemaRef ds:uri="http://schemas.microsoft.com/office/2006/metadata/properties"/>
    <ds:schemaRef ds:uri="http://schemas.microsoft.com/office/infopath/2007/PartnerControls"/>
    <ds:schemaRef ds:uri="c78e1a09-09b8-4f8e-acab-709ddbbe867c"/>
    <ds:schemaRef ds:uri="4307cba7-3c38-434c-ac51-1549ebd2e4d5"/>
  </ds:schemaRefs>
</ds:datastoreItem>
</file>

<file path=customXml/itemProps3.xml><?xml version="1.0" encoding="utf-8"?>
<ds:datastoreItem xmlns:ds="http://schemas.openxmlformats.org/officeDocument/2006/customXml" ds:itemID="{669F1D5F-3AA6-4556-B71B-AC1918F3BD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8</vt:i4>
      </vt:variant>
    </vt:vector>
  </HeadingPairs>
  <TitlesOfParts>
    <vt:vector size="28" baseType="lpstr">
      <vt:lpstr>AURKIBIDEA</vt:lpstr>
      <vt:lpstr>GE1</vt:lpstr>
      <vt:lpstr>GE2</vt:lpstr>
      <vt:lpstr>GE3</vt:lpstr>
      <vt:lpstr>GE4</vt:lpstr>
      <vt:lpstr>GE5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ERANSKINA1</vt:lpstr>
      <vt:lpstr>ERANSKINA2</vt:lpstr>
      <vt:lpstr>ERANSKINA3</vt:lpstr>
      <vt:lpstr>'T1'!Área_de_impresión</vt:lpstr>
      <vt:lpstr>'T2'!Área_de_impresión</vt:lpstr>
      <vt:lpstr>'T3'!Área_de_impresión</vt:lpstr>
      <vt:lpstr>'T5'!Área_de_impresión</vt:lpstr>
      <vt:lpstr>'T6'!Área_de_impresión</vt:lpstr>
      <vt:lpstr>'T7'!Área_de_impresión</vt:lpstr>
      <vt:lpstr>'T8'!Área_de_impresión</vt:lpstr>
      <vt:lpstr>'T9'!Área_de_impresión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ej14371c</dc:creator>
  <cp:lastModifiedBy>Puerta Goikoetxea, Aitor</cp:lastModifiedBy>
  <cp:lastPrinted>2016-05-04T07:35:38Z</cp:lastPrinted>
  <dcterms:created xsi:type="dcterms:W3CDTF">2009-05-07T10:32:22Z</dcterms:created>
  <dcterms:modified xsi:type="dcterms:W3CDTF">2026-10-22T06:17:35Z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